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mc:AlternateContent xmlns:mc="http://schemas.openxmlformats.org/markup-compatibility/2006">
    <mc:Choice Requires="x15">
      <x15ac:absPath xmlns:x15ac="http://schemas.microsoft.com/office/spreadsheetml/2010/11/ac" url="C:\Users\nouf.alazmi\Desktop\New folder\"/>
    </mc:Choice>
  </mc:AlternateContent>
  <bookViews>
    <workbookView xWindow="0" yWindow="0" windowWidth="7944" windowHeight="7464"/>
  </bookViews>
  <sheets>
    <sheet name="2018 AWP" sheetId="3" r:id="rId1"/>
    <sheet name="Project WP" sheetId="1" r:id="rId2"/>
  </sheets>
  <definedNames>
    <definedName name="_xlnm.Print_Area" localSheetId="0">'2018 AWP'!$A$1:$AR$117</definedName>
    <definedName name="_xlnm.Print_Area" localSheetId="1">'Project WP'!$A$1:$AR$117</definedName>
  </definedNames>
  <calcPr calcId="171027"/>
  <fileRecoveryPr autoRecover="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F112" i="3" l="1"/>
  <c r="AF113" i="3" s="1"/>
  <c r="AF114" i="3" s="1"/>
  <c r="AF115" i="3" s="1"/>
  <c r="AF116" i="3" s="1"/>
  <c r="AP111" i="3"/>
  <c r="AP110" i="3"/>
  <c r="AG109" i="3"/>
  <c r="AP109" i="3" s="1"/>
  <c r="AP108" i="3"/>
  <c r="AP107" i="3"/>
  <c r="AH106" i="3"/>
  <c r="AH112" i="3" s="1"/>
  <c r="AH113" i="3" s="1"/>
  <c r="AP105" i="3"/>
  <c r="AE105" i="3"/>
  <c r="AG104" i="3"/>
  <c r="AG112" i="3" s="1"/>
  <c r="AG113" i="3" s="1"/>
  <c r="AH102" i="3"/>
  <c r="AG102" i="3"/>
  <c r="AP101" i="3"/>
  <c r="AP99" i="3"/>
  <c r="AP102" i="3" s="1"/>
  <c r="AP98" i="3"/>
  <c r="AP97" i="3"/>
  <c r="AG96" i="3"/>
  <c r="AP95" i="3"/>
  <c r="AP94" i="3"/>
  <c r="AP93" i="3"/>
  <c r="AP92" i="3"/>
  <c r="AP91" i="3"/>
  <c r="AH90" i="3"/>
  <c r="AH96" i="3" s="1"/>
  <c r="AP89" i="3"/>
  <c r="AG88" i="3"/>
  <c r="AG103" i="3" s="1"/>
  <c r="AP87" i="3"/>
  <c r="AP86" i="3"/>
  <c r="AH85" i="3"/>
  <c r="AH88" i="3" s="1"/>
  <c r="AP84" i="3"/>
  <c r="AP79" i="3"/>
  <c r="AG77" i="3"/>
  <c r="AG78" i="3" s="1"/>
  <c r="AP76" i="3"/>
  <c r="AP75" i="3"/>
  <c r="AP74" i="3"/>
  <c r="AP73" i="3"/>
  <c r="AP72" i="3"/>
  <c r="AP70" i="3"/>
  <c r="AH69" i="3"/>
  <c r="AP69" i="3" s="1"/>
  <c r="AP68" i="3"/>
  <c r="AH68" i="3"/>
  <c r="AP67" i="3"/>
  <c r="AP66" i="3"/>
  <c r="AP64" i="3"/>
  <c r="AH64" i="3"/>
  <c r="AP63" i="3"/>
  <c r="AG62" i="3"/>
  <c r="AP57" i="3"/>
  <c r="AP56" i="3"/>
  <c r="AP55" i="3"/>
  <c r="AH54" i="3"/>
  <c r="AP54" i="3" s="1"/>
  <c r="AP53" i="3"/>
  <c r="AP52" i="3"/>
  <c r="AP51" i="3"/>
  <c r="AP50" i="3"/>
  <c r="AP49" i="3"/>
  <c r="AH48" i="3"/>
  <c r="AH62" i="3" s="1"/>
  <c r="AP46" i="3"/>
  <c r="AP45" i="3"/>
  <c r="AP44" i="3"/>
  <c r="AH42" i="3"/>
  <c r="AP41" i="3"/>
  <c r="AP40" i="3"/>
  <c r="AP39" i="3"/>
  <c r="AG38" i="3"/>
  <c r="AG42" i="3" s="1"/>
  <c r="AG43" i="3" s="1"/>
  <c r="AP37" i="3"/>
  <c r="AH36" i="3"/>
  <c r="AH43" i="3" s="1"/>
  <c r="AG36" i="3"/>
  <c r="AP35" i="3"/>
  <c r="AP33" i="3"/>
  <c r="AP32" i="3"/>
  <c r="AP31" i="3"/>
  <c r="AP30" i="3"/>
  <c r="AP29" i="3"/>
  <c r="AP28" i="3"/>
  <c r="AP27" i="3"/>
  <c r="AP26" i="3"/>
  <c r="AP25" i="3"/>
  <c r="AP24" i="3"/>
  <c r="AP23" i="3"/>
  <c r="AP22" i="3"/>
  <c r="AP21" i="3"/>
  <c r="AP36" i="3" s="1"/>
  <c r="AH20" i="3"/>
  <c r="AG20" i="3"/>
  <c r="AP19" i="3"/>
  <c r="AP18" i="3"/>
  <c r="AP17" i="3"/>
  <c r="AP16" i="3"/>
  <c r="AP15" i="3"/>
  <c r="AP14" i="3"/>
  <c r="AP13" i="3"/>
  <c r="AP12" i="3"/>
  <c r="AP11" i="3"/>
  <c r="AP10" i="3"/>
  <c r="AP9" i="3"/>
  <c r="AP8" i="3"/>
  <c r="AP7" i="3"/>
  <c r="AP6" i="3"/>
  <c r="AP20" i="3" s="1"/>
  <c r="AH103" i="3" l="1"/>
  <c r="AP88" i="3"/>
  <c r="AG114" i="3"/>
  <c r="AG115" i="3" s="1"/>
  <c r="AG116" i="3" s="1"/>
  <c r="AP42" i="3"/>
  <c r="AP43" i="3" s="1"/>
  <c r="AP77" i="3"/>
  <c r="AH77" i="3"/>
  <c r="AH78" i="3" s="1"/>
  <c r="AH114" i="3" s="1"/>
  <c r="AH115" i="3" s="1"/>
  <c r="AH116" i="3" s="1"/>
  <c r="AP85" i="3"/>
  <c r="AP90" i="3"/>
  <c r="AP96" i="3" s="1"/>
  <c r="AP103" i="3" s="1"/>
  <c r="AP104" i="3"/>
  <c r="AP112" i="3" s="1"/>
  <c r="AP113" i="3" s="1"/>
  <c r="AP106" i="3"/>
  <c r="AP38" i="3"/>
  <c r="AP48" i="3"/>
  <c r="AP62" i="3" s="1"/>
  <c r="AG109" i="1"/>
  <c r="AH106" i="1"/>
  <c r="AH90" i="1"/>
  <c r="AH69" i="1"/>
  <c r="AH48" i="1"/>
  <c r="AP78" i="3" l="1"/>
  <c r="AP114" i="3" s="1"/>
  <c r="AP115" i="3" s="1"/>
  <c r="AP116" i="3" s="1"/>
  <c r="AF112" i="1"/>
  <c r="AP109" i="1"/>
  <c r="AP108" i="1"/>
  <c r="AH85" i="1"/>
  <c r="AH68" i="1"/>
  <c r="AP68" i="1" s="1"/>
  <c r="AP64" i="1"/>
  <c r="AH64" i="1"/>
  <c r="AG62" i="1"/>
  <c r="AP110" i="1" l="1"/>
  <c r="AG20" i="1"/>
  <c r="AP85" i="1"/>
  <c r="AH20" i="1"/>
  <c r="AP7" i="1"/>
  <c r="AP18" i="1"/>
  <c r="AP111" i="1"/>
  <c r="AH112" i="1"/>
  <c r="AH113" i="1" s="1"/>
  <c r="AG104" i="1"/>
  <c r="AP105" i="1"/>
  <c r="AE105" i="1"/>
  <c r="AP90" i="1"/>
  <c r="AP91" i="1"/>
  <c r="AP92" i="1"/>
  <c r="AP93" i="1"/>
  <c r="AP94" i="1"/>
  <c r="AP95" i="1"/>
  <c r="AP89" i="1"/>
  <c r="AH96" i="1"/>
  <c r="AP84" i="1"/>
  <c r="AP86" i="1"/>
  <c r="AP87" i="1"/>
  <c r="AP79" i="1"/>
  <c r="AP22" i="1"/>
  <c r="AP23" i="1"/>
  <c r="AP24" i="1"/>
  <c r="AP25" i="1"/>
  <c r="AP26" i="1"/>
  <c r="AP27" i="1"/>
  <c r="AP28" i="1"/>
  <c r="AP29" i="1"/>
  <c r="AP30" i="1"/>
  <c r="AP31" i="1"/>
  <c r="AP32" i="1"/>
  <c r="AP33" i="1"/>
  <c r="AP35" i="1"/>
  <c r="AP37" i="1"/>
  <c r="AP39" i="1"/>
  <c r="AP40" i="1"/>
  <c r="AP21" i="1"/>
  <c r="AP8" i="1"/>
  <c r="AP9" i="1"/>
  <c r="AP10" i="1"/>
  <c r="AP11" i="1"/>
  <c r="AP12" i="1"/>
  <c r="AP13" i="1"/>
  <c r="AP14" i="1"/>
  <c r="AP15" i="1"/>
  <c r="AP16" i="1"/>
  <c r="AP17" i="1"/>
  <c r="AP19" i="1"/>
  <c r="AP6" i="1"/>
  <c r="AP76" i="1"/>
  <c r="AP75" i="1"/>
  <c r="AP74" i="1"/>
  <c r="AP73" i="1"/>
  <c r="AP72" i="1"/>
  <c r="AP70" i="1"/>
  <c r="AP69" i="1"/>
  <c r="AP67" i="1"/>
  <c r="AP66" i="1"/>
  <c r="AP63" i="1"/>
  <c r="AP49" i="1"/>
  <c r="AP50" i="1"/>
  <c r="AP51" i="1"/>
  <c r="AP52" i="1"/>
  <c r="AP53" i="1"/>
  <c r="AP55" i="1"/>
  <c r="AP56" i="1"/>
  <c r="AP57" i="1"/>
  <c r="AG38" i="1"/>
  <c r="AP97" i="1"/>
  <c r="AP98" i="1"/>
  <c r="AP99" i="1"/>
  <c r="AP101" i="1"/>
  <c r="AH36" i="1"/>
  <c r="AH102" i="1"/>
  <c r="AG36" i="1"/>
  <c r="AG88" i="1"/>
  <c r="AG102" i="1"/>
  <c r="AG96" i="1"/>
  <c r="AG77" i="1"/>
  <c r="AH54" i="1"/>
  <c r="AP44" i="1"/>
  <c r="AP45" i="1"/>
  <c r="AP46" i="1"/>
  <c r="AG42" i="1" l="1"/>
  <c r="AG43" i="1" s="1"/>
  <c r="AP107" i="1"/>
  <c r="AG112" i="1"/>
  <c r="AG113" i="1" s="1"/>
  <c r="AP48" i="1"/>
  <c r="AH62" i="1"/>
  <c r="AP106" i="1"/>
  <c r="AP77" i="1"/>
  <c r="AP36" i="1"/>
  <c r="AP102" i="1"/>
  <c r="AH77" i="1"/>
  <c r="AP20" i="1"/>
  <c r="AP88" i="1"/>
  <c r="AG78" i="1"/>
  <c r="AG103" i="1"/>
  <c r="AP96" i="1"/>
  <c r="AP104" i="1"/>
  <c r="AH42" i="1"/>
  <c r="AH43" i="1" s="1"/>
  <c r="AP41" i="1"/>
  <c r="AP54" i="1"/>
  <c r="AH88" i="1"/>
  <c r="AH103" i="1" s="1"/>
  <c r="AP38" i="1"/>
  <c r="AP62" i="1" l="1"/>
  <c r="AG114" i="1"/>
  <c r="AG115" i="1" s="1"/>
  <c r="AG116" i="1" s="1"/>
  <c r="AH78" i="1"/>
  <c r="AH114" i="1" s="1"/>
  <c r="AH115" i="1" s="1"/>
  <c r="AH116" i="1" s="1"/>
  <c r="AP78" i="1"/>
  <c r="AP103" i="1"/>
  <c r="AP112" i="1"/>
  <c r="AP113" i="1" s="1"/>
  <c r="AP42" i="1"/>
  <c r="AP43" i="1" s="1"/>
  <c r="AP114" i="1" l="1"/>
  <c r="AP115" i="1" s="1"/>
  <c r="AP116" i="1" s="1"/>
  <c r="AF113" i="1" l="1"/>
  <c r="AF114" i="1" s="1"/>
  <c r="AF115" i="1" s="1"/>
  <c r="AF116" i="1" s="1"/>
</calcChain>
</file>

<file path=xl/sharedStrings.xml><?xml version="1.0" encoding="utf-8"?>
<sst xmlns="http://schemas.openxmlformats.org/spreadsheetml/2006/main" count="1254" uniqueCount="272">
  <si>
    <t>Jan</t>
  </si>
  <si>
    <t>Feb</t>
  </si>
  <si>
    <t>Mar</t>
  </si>
  <si>
    <t>Apr</t>
  </si>
  <si>
    <t>May</t>
  </si>
  <si>
    <t>Jun</t>
  </si>
  <si>
    <t>Jul</t>
  </si>
  <si>
    <t>Aug</t>
  </si>
  <si>
    <t>Sep</t>
  </si>
  <si>
    <t>Oct</t>
  </si>
  <si>
    <t>Nov</t>
  </si>
  <si>
    <t>Dec</t>
  </si>
  <si>
    <t>Q1</t>
  </si>
  <si>
    <t>Q2</t>
  </si>
  <si>
    <t>Q3</t>
  </si>
  <si>
    <t>Q4</t>
  </si>
  <si>
    <t>Year:</t>
  </si>
  <si>
    <t>Prepared by:</t>
  </si>
  <si>
    <t>Certified by:</t>
  </si>
  <si>
    <t>Account Code</t>
  </si>
  <si>
    <t>Budget Description</t>
  </si>
  <si>
    <t>Amount USD $</t>
  </si>
  <si>
    <t xml:space="preserve">Deliverable </t>
  </si>
  <si>
    <t xml:space="preserve">Responsibility </t>
  </si>
  <si>
    <t>Cost / Unit</t>
  </si>
  <si>
    <t>Quantity</t>
  </si>
  <si>
    <t>% of budget allocated to Gender</t>
  </si>
  <si>
    <t>Sub Total</t>
  </si>
  <si>
    <t>Total Output1</t>
  </si>
  <si>
    <t>Total Output 2</t>
  </si>
  <si>
    <t>Total Output 3</t>
  </si>
  <si>
    <t>Activities (as per Atlas AWP)</t>
  </si>
  <si>
    <t>Action</t>
  </si>
  <si>
    <t>Recruitment Services</t>
  </si>
  <si>
    <t>Procurement Services</t>
  </si>
  <si>
    <t>Type of contract</t>
  </si>
  <si>
    <t>Duration</t>
  </si>
  <si>
    <t>Type of Procurement</t>
  </si>
  <si>
    <t>Nature of assignment/deliverable</t>
  </si>
  <si>
    <t>Project Title:</t>
  </si>
  <si>
    <t>Award Number:</t>
  </si>
  <si>
    <t>Project Number:</t>
  </si>
  <si>
    <t>Donor Number:</t>
  </si>
  <si>
    <t>Fund Number:</t>
  </si>
  <si>
    <t>Status/ Progress</t>
  </si>
  <si>
    <t>sub total</t>
  </si>
  <si>
    <t>Sub total</t>
  </si>
  <si>
    <t xml:space="preserve">Sub total </t>
  </si>
  <si>
    <t>Project Assistant</t>
  </si>
  <si>
    <t>Total Budget including 3% GMS</t>
  </si>
  <si>
    <t>Total Output 4 excluding GMS</t>
  </si>
  <si>
    <t>00145</t>
  </si>
  <si>
    <t>US$ 2,000,000</t>
  </si>
  <si>
    <t>00091631</t>
  </si>
  <si>
    <t>Suggest a structure for the Diagnosis Center in PADA</t>
  </si>
  <si>
    <t>Conduct an institutional and skills analysis for all PADA in relation to its mandate and strategy and workflow with MOH, MOE and other stakeholders.</t>
  </si>
  <si>
    <t>Build and implement a system and procedures for referral of cases between MOH and PADA (including e-medical reporting if possible)</t>
  </si>
  <si>
    <t>Develop job descriptions to create functional job categorization and descriptions</t>
  </si>
  <si>
    <t>Conduct the analysis</t>
  </si>
  <si>
    <t>Develop the organogram</t>
  </si>
  <si>
    <t>Approve the organogram</t>
  </si>
  <si>
    <t xml:space="preserve">Develop the SOPs and job descriptions </t>
  </si>
  <si>
    <t>Develop the performance management system</t>
  </si>
  <si>
    <t>Approve the SOPs and job descriptions</t>
  </si>
  <si>
    <t xml:space="preserve">Pilot the performance management system and share lessons </t>
  </si>
  <si>
    <t>x</t>
  </si>
  <si>
    <t>LTA - Institutional Contract</t>
  </si>
  <si>
    <t xml:space="preserve">Solicit proposals, select and contract </t>
  </si>
  <si>
    <t>IC</t>
  </si>
  <si>
    <t xml:space="preserve">Revised Organogram, operational procedures, job descriptions </t>
  </si>
  <si>
    <t>Human Resources Strategy, Capacity development plan and performance management system</t>
  </si>
  <si>
    <t xml:space="preserve">PADA </t>
  </si>
  <si>
    <t>Consulting Firm</t>
  </si>
  <si>
    <t>PADA /UNDP</t>
  </si>
  <si>
    <t>PADA</t>
  </si>
  <si>
    <t>Consultant</t>
  </si>
  <si>
    <t xml:space="preserve">Operationalize disability diagnosis center for research and knowledge of disability evaluation, classification. </t>
  </si>
  <si>
    <t>Define and deploy audit and quality control protocols</t>
  </si>
  <si>
    <t>Conduct an assessment of PADA in relation to ICF implementation</t>
  </si>
  <si>
    <t>Develop training material and quality control protocols</t>
  </si>
  <si>
    <t>Provide concrete recommendations for improving the early intervention centers in Kuwait</t>
  </si>
  <si>
    <t>Solicit proposals, hire and contract</t>
  </si>
  <si>
    <t>Catering /Stationary</t>
  </si>
  <si>
    <t>Travel tickets/DSA</t>
  </si>
  <si>
    <t>Develop M&amp;E framework for the projects in discussion with project staff</t>
  </si>
  <si>
    <t xml:space="preserve">Provide a refresher training one year after </t>
  </si>
  <si>
    <t xml:space="preserve">Conduct a gender sensitive analysis of the situation of the 3 intervention centers in Kuwait and provide recommendations based on best practice </t>
  </si>
  <si>
    <t xml:space="preserve">Ensure inclusion of gender sensitive indicators </t>
  </si>
  <si>
    <t xml:space="preserve">Conduct trainings for male and female medical staff selected from committees or those hired in the diagnosis center when applicable </t>
  </si>
  <si>
    <t>Conduct the gender sensitive analysis and recommend best practices</t>
  </si>
  <si>
    <t>Develop the gender sensitive capacity development plan</t>
  </si>
  <si>
    <t>Develop the human resources strategy in a gender sensitive manner</t>
  </si>
  <si>
    <t xml:space="preserve">Improve employment assistance and job opportunities and launch initiatives to encourage employers to hire both men and women with disabilities </t>
  </si>
  <si>
    <t>Train the school teachers on basic concepts of inclusion of PWDs and on using the guides</t>
  </si>
  <si>
    <t>Enhance the curricula by adding accessibility components and guidance</t>
  </si>
  <si>
    <t>Seek partnerships with private sector firms (&gt;50 employees) to hire PWDs and identify needed skills</t>
  </si>
  <si>
    <t>Identify and conduct south-south visit from best practices on employment of PWDs</t>
  </si>
  <si>
    <t xml:space="preserve">Develop the guide for the selected types of disabilities </t>
  </si>
  <si>
    <t>Project Manager/PADA</t>
  </si>
  <si>
    <t>Select and contract the selected institution</t>
  </si>
  <si>
    <t>RFP (Institutional Contract)</t>
  </si>
  <si>
    <t>Travel/DSA</t>
  </si>
  <si>
    <t>Venue/Catering</t>
  </si>
  <si>
    <t>Consultant Institution</t>
  </si>
  <si>
    <t>Consultants</t>
  </si>
  <si>
    <t>Initiate a network for CSOs working with persons with disabilities.</t>
  </si>
  <si>
    <t xml:space="preserve">Develop a joint action plan in consultation with CSOs for inclusion of PWDs </t>
  </si>
  <si>
    <t>Develop TORs for a media consultancy firm</t>
  </si>
  <si>
    <t xml:space="preserve">Implement the campaign </t>
  </si>
  <si>
    <t>UNDP/PADA</t>
  </si>
  <si>
    <t>Consultancy firm</t>
  </si>
  <si>
    <t>Inventory which public  facilities and outdoor areas need to be upgraded and prioritize in consultation with stakeholders .</t>
  </si>
  <si>
    <t>Develop a design proposal for several models and provide specifications for adjustments compliant with the code</t>
  </si>
  <si>
    <t>Develop a phased execution plan for upgrading existing public buildings, facilities and outdoor areas through KNDP projects and funds.</t>
  </si>
  <si>
    <t>Set up a Universal Design unit in PADA</t>
  </si>
  <si>
    <t>Build Staff capacity on Universal Design</t>
  </si>
  <si>
    <t xml:space="preserve">Solicit proposals, hire and contract </t>
  </si>
  <si>
    <t>Solicit offers, select and hire</t>
  </si>
  <si>
    <t>Develop TORs for a specialized firm/institution in accessibility and adaptive strategies in digital platforms</t>
  </si>
  <si>
    <t>RFP</t>
  </si>
  <si>
    <t xml:space="preserve">Venue/catering </t>
  </si>
  <si>
    <t>Catering</t>
  </si>
  <si>
    <t>Specialized firm</t>
  </si>
  <si>
    <t>Hire Project Manager</t>
  </si>
  <si>
    <t>Hire Project Assistant</t>
  </si>
  <si>
    <t xml:space="preserve">Hire and conduct the evaluation </t>
  </si>
  <si>
    <t xml:space="preserve">Evaluation </t>
  </si>
  <si>
    <t xml:space="preserve">Total Budget excluding GMS </t>
  </si>
  <si>
    <t xml:space="preserve"> 3% GMS</t>
  </si>
  <si>
    <t>Training material on ICF</t>
  </si>
  <si>
    <t xml:space="preserve">Training reports </t>
  </si>
  <si>
    <t xml:space="preserve">Assessment and Recommendations Report </t>
  </si>
  <si>
    <t xml:space="preserve">Visit reference material </t>
  </si>
  <si>
    <t>RBM and M&amp;E framework</t>
  </si>
  <si>
    <t xml:space="preserve">Training Reports </t>
  </si>
  <si>
    <t>Design proposal with specification and execution plan</t>
  </si>
  <si>
    <t xml:space="preserve">Best practices, guide and websites </t>
  </si>
  <si>
    <t>SC</t>
  </si>
  <si>
    <t>RFQ</t>
  </si>
  <si>
    <t>Project Manager (Acting)</t>
  </si>
  <si>
    <t>Hire Acting Project Manager</t>
  </si>
  <si>
    <t>ICS</t>
  </si>
  <si>
    <t>Support implementation</t>
  </si>
  <si>
    <t xml:space="preserve">Organize symbolic award ceremony on PWDs day on 3 December </t>
  </si>
  <si>
    <t xml:space="preserve">Select the most compliant private sector buildings based on the criteria </t>
  </si>
  <si>
    <t>Discuss the messages and component with CSOs and develop the campaign with PADA</t>
  </si>
  <si>
    <t>Print material</t>
  </si>
  <si>
    <t>Provide (remote) mentoring support during implementation of the ICF</t>
  </si>
  <si>
    <t xml:space="preserve">Identify needs and perform analysis based on best practices in accessible digital learning platforms, adaptive strategies and assistive devices. </t>
  </si>
  <si>
    <t xml:space="preserve">Define requirements, policies and regulations and develop and disseminate guidelines and standards  </t>
  </si>
  <si>
    <t xml:space="preserve">Develop need analysis based on best practices and guidelines and Standards </t>
  </si>
  <si>
    <t xml:space="preserve">Promote implementation in public and private sector </t>
  </si>
  <si>
    <t xml:space="preserve"> Introduce and promote universal design concept to the private and public sector, architects, engineers and planners </t>
  </si>
  <si>
    <t>Announce criteria for private sector to qualify for symbolic award</t>
  </si>
  <si>
    <t>Finalize universal design code and submit to related authorities for approval</t>
  </si>
  <si>
    <t xml:space="preserve">Issue Regulation for new buildings and upgrading </t>
  </si>
  <si>
    <t>Engineering Firm</t>
  </si>
  <si>
    <t>PADA and Municipality</t>
  </si>
  <si>
    <t xml:space="preserve">Organize the conference for private sector firms, architects, engineers and planners and present options, benefits, experiences and best practices in universal design from other countries </t>
  </si>
  <si>
    <t>Apply improvements to M&amp;E mechanism based on an assessment, gaps analysis that includes necessary, systems or tools.</t>
  </si>
  <si>
    <t xml:space="preserve">Develop and implement an M&amp;E capacity development program for national relevant technical staff </t>
  </si>
  <si>
    <t>Prepare training materials on techniques for detection, evaluation and classification of disabilities based on international standards and conduct training for medical staff</t>
  </si>
  <si>
    <t xml:space="preserve">Pilot a Performance Management System for merit based assessment of staff delivering preventions services. </t>
  </si>
  <si>
    <t xml:space="preserve">Propose new PADA organogram/structure with delegations of authorities and defined lines of reporting </t>
  </si>
  <si>
    <t>Develop a communication strategy and plan for PADA internal administration and with external institutions (e.g. MOH departments and centers).</t>
  </si>
  <si>
    <t xml:space="preserve">Conduct gender sensitive staff capacity needs assessment and create capacity development plan including design of skills and mentoring program </t>
  </si>
  <si>
    <t>Develop and implement a gender sensitive Human Resources Strategy 2016-2020 for PADA aligned with the new PADA- organogram and informed by the institutional skills audit.</t>
  </si>
  <si>
    <t>Develop standard operating procedures, administrative processes and systems improvements including with units in MOH, MOE and others.</t>
  </si>
  <si>
    <t>Consultative internal workshops and roll out structure and induction plan</t>
  </si>
  <si>
    <t xml:space="preserve">Disseminate by PADA to various public and private organizations </t>
  </si>
  <si>
    <t xml:space="preserve">Launch the organogram and administrative procedures </t>
  </si>
  <si>
    <t>Develop a gender sensitive guide for school teachers based on "universal design" standards and train teachers in the selected schools</t>
  </si>
  <si>
    <t xml:space="preserve">Media company </t>
  </si>
  <si>
    <t>Design of PADA communication strategy and plan/Design of public campaign on inclusion of PWDs</t>
  </si>
  <si>
    <t>Put in place a framework using results oriented and evidence based indicators.</t>
  </si>
  <si>
    <t xml:space="preserve">Develop TORs for a gender sensitive RBM/M&amp;E expert  </t>
  </si>
  <si>
    <t xml:space="preserve">Conduct a mid-term review of development projects at PADA and provide recommendations including RBM and gender indicators </t>
  </si>
  <si>
    <t>Through a consultative process, select pilot schools and vocational centers based on criteria and determine targeted types of disabilities</t>
  </si>
  <si>
    <t xml:space="preserve">Ensure the selected schools/VT centers targeting both girls and boys/women and men </t>
  </si>
  <si>
    <t>Develop a gender sensitive curriculum in co-ordination with ILO and KISR for vocational training</t>
  </si>
  <si>
    <t>Train male and female teachers and caregivers in the selected vocational training centers.</t>
  </si>
  <si>
    <r>
      <t xml:space="preserve">Output 3: Enhanced technical expertise and organizational capacities for Universal Design and country-wide use of technology enablers for persons with disabilities 
</t>
    </r>
    <r>
      <rPr>
        <sz val="11"/>
        <color theme="1"/>
        <rFont val="Calibri"/>
        <family val="2"/>
        <scheme val="minor"/>
      </rPr>
      <t xml:space="preserve">
</t>
    </r>
    <r>
      <rPr>
        <b/>
        <sz val="11"/>
        <color theme="1"/>
        <rFont val="Calibri"/>
        <family val="2"/>
        <scheme val="minor"/>
      </rPr>
      <t>Indicator 3.1: No. and  type of Public Buildings included in the the universal design proposal.</t>
    </r>
    <r>
      <rPr>
        <sz val="11"/>
        <color theme="1"/>
        <rFont val="Calibri"/>
        <family val="2"/>
        <scheme val="minor"/>
      </rPr>
      <t xml:space="preserve">
Baseline (2016): 0 
Target (2018):  TBD
285 by 2020?
</t>
    </r>
    <r>
      <rPr>
        <b/>
        <sz val="11"/>
        <color theme="1"/>
        <rFont val="Calibri"/>
        <family val="2"/>
        <scheme val="minor"/>
      </rPr>
      <t>Indicator 3.2: Building code adopted and communicated to stakeholders</t>
    </r>
    <r>
      <rPr>
        <sz val="11"/>
        <color theme="1"/>
        <rFont val="Calibri"/>
        <family val="2"/>
        <scheme val="minor"/>
      </rPr>
      <t xml:space="preserve">
Baseline (2016): Partially 
Target (2018): Fully 100%
</t>
    </r>
    <r>
      <rPr>
        <b/>
        <sz val="11"/>
        <color theme="1"/>
        <rFont val="Calibri"/>
        <family val="2"/>
        <scheme val="minor"/>
      </rPr>
      <t>Indicator 3.3: No. of institutions who receive guides about/implement  technology enablers and assistive adaptive strategies.</t>
    </r>
    <r>
      <rPr>
        <sz val="11"/>
        <color theme="1"/>
        <rFont val="Calibri"/>
        <family val="2"/>
        <scheme val="minor"/>
      </rPr>
      <t xml:space="preserve">
Baseline (2016): TBD
Target (2018): At lease 2 public website enabled and guides disseminated to at least 50 insitutions</t>
    </r>
  </si>
  <si>
    <t>Develop criteria to select the most relevant schools and VT centers and  types of disabilities if needed</t>
  </si>
  <si>
    <t>Conduct a consultation with stakeholders in PADA, MOE and building on the available MOE study define the support required for schools and VT sector for educational inclusion</t>
  </si>
  <si>
    <t>ICF Specialists (WHO)</t>
  </si>
  <si>
    <t xml:space="preserve">Total Budget: </t>
  </si>
  <si>
    <t>Based on the organogram, PADA to hire/assign staff for the unit</t>
  </si>
  <si>
    <t>Hire short term consultant to review the Universal Design Code</t>
  </si>
  <si>
    <t xml:space="preserve">Develop and launch a gender sensitive advocacy campaign on inclusion in education, labor market, the physical environment and social life for Kuwaitis and non-Kuwaiti disabled population in collaboration with CSOs and other stakeholders </t>
  </si>
  <si>
    <t>Conduct a job fair for private sector and PWDs seeking employment and/or webpage at PADA for jobs where PWDs can apply/Collaborate with CSOs for products as example</t>
  </si>
  <si>
    <t>Develop the TORs for the development of the guide and curricula review to encompass universal standards for learning ensuring gender considerations</t>
  </si>
  <si>
    <t>00096747</t>
  </si>
  <si>
    <t>Detailed Action</t>
  </si>
  <si>
    <t xml:space="preserve">Activity 4: Management </t>
  </si>
  <si>
    <t xml:space="preserve">Solicit CVs, select, hire 4 local trainers </t>
  </si>
  <si>
    <t>Architectural/Engineering firm for Universal Design</t>
  </si>
  <si>
    <t>Contingency</t>
  </si>
  <si>
    <t>Project Manager (IC)</t>
  </si>
  <si>
    <t>Project Manager (SC)</t>
  </si>
  <si>
    <t>20 months</t>
  </si>
  <si>
    <t>6 months</t>
  </si>
  <si>
    <t>12.5 months</t>
  </si>
  <si>
    <t>3.5 months</t>
  </si>
  <si>
    <t>Universal Design Code</t>
  </si>
  <si>
    <t xml:space="preserve">Develop a standard model for Early Intervention Centers for PADA in Kuwait </t>
  </si>
  <si>
    <t xml:space="preserve">Liaise with WHO (WHO Kuwait Regional Center WHO-FIC) experts for information about the International Standards (ICF) </t>
  </si>
  <si>
    <t>X</t>
  </si>
  <si>
    <t>Ahmed Ghanem</t>
  </si>
  <si>
    <t>Roll out/induction of new SOPs</t>
  </si>
  <si>
    <t>Early Intervention Specialists</t>
  </si>
  <si>
    <t>Training workshop costs</t>
  </si>
  <si>
    <t>RMB/M&amp;E specialist</t>
  </si>
  <si>
    <t xml:space="preserve">Workshops </t>
  </si>
  <si>
    <t xml:space="preserve"> Conduct an assessment of the current PADA system for Educational Support for student with disabilities including school fees</t>
  </si>
  <si>
    <t xml:space="preserve"> Development of a guideline and criteria to determine Educational Support for student with disabilities</t>
  </si>
  <si>
    <t xml:space="preserve">Develop Guideline and criteria to determine Educational Support for student with disabilities </t>
  </si>
  <si>
    <t xml:space="preserve">Develop TORs for Educational Support expert  </t>
  </si>
  <si>
    <t>Enhance PADA partnership strategy and framework</t>
  </si>
  <si>
    <t>Support strengthen the dialogue and consultation among CSOs to promote removal of barriers and inclusion of persons with disability</t>
  </si>
  <si>
    <t xml:space="preserve"> Identify of capacity building needs of CSOs (CSOs joined the network in phase two) by developing a self-assessment tools and encourage CSOs to voluntary apply self-assessment</t>
  </si>
  <si>
    <t>Support CSOs to develop internal improvement plan based on the above results</t>
  </si>
  <si>
    <t>Review the improvement plan from CSOs and PAYS</t>
  </si>
  <si>
    <t>Conduct participatory assessment of current partnership and cooperation practices within PADA</t>
  </si>
  <si>
    <t xml:space="preserve">Develop PADA partnership strategy </t>
  </si>
  <si>
    <t>IC/ Venue/Catering</t>
  </si>
  <si>
    <t>Research and review the existing building code and any other existing codes related Universal Design in Kuwait.</t>
  </si>
  <si>
    <t xml:space="preserve"> Consult and discuss with a wide range of stakeholders including PADA, Kuwait municipality, the National Committee on Codes, the Ministry of Public Works, the Public Authority of Housing Welfare</t>
  </si>
  <si>
    <t>Finalize universal design code in consultation with stockholders and submit to related authorities for approval</t>
  </si>
  <si>
    <t>Support and facilitate Issue regulations for upgrading</t>
  </si>
  <si>
    <t>Organize a national conference to prompt universal design concept and issue a symbolic award for best practice in cooperation with Municipality of Kuwait</t>
  </si>
  <si>
    <t>Universal Design Code expert</t>
  </si>
  <si>
    <t>Advertisements, translation and Admin</t>
  </si>
  <si>
    <t>Stationery &amp; laptops</t>
  </si>
  <si>
    <r>
      <t xml:space="preserve">Output 1.  Enhanced human capacities and institutional effectiveness for  early detection, diagnosis and rehabilitation of disabilities.
</t>
    </r>
    <r>
      <rPr>
        <sz val="11"/>
        <color theme="1"/>
        <rFont val="Calibri"/>
        <family val="2"/>
        <scheme val="minor"/>
      </rPr>
      <t xml:space="preserve">
</t>
    </r>
    <r>
      <rPr>
        <b/>
        <sz val="11"/>
        <color theme="1"/>
        <rFont val="Calibri"/>
        <family val="2"/>
        <scheme val="minor"/>
      </rPr>
      <t>Indicator 1.1: PADA Institutional and Business Operations infrastructure in place (scale of 0-4 )</t>
    </r>
    <r>
      <rPr>
        <sz val="11"/>
        <color theme="1"/>
        <rFont val="Calibri"/>
        <family val="2"/>
        <scheme val="minor"/>
      </rPr>
      <t xml:space="preserve">
Baseline (2016): 1
Target (2018): 4
</t>
    </r>
    <r>
      <rPr>
        <b/>
        <sz val="11"/>
        <color theme="1"/>
        <rFont val="Calibri"/>
        <family val="2"/>
        <scheme val="minor"/>
      </rPr>
      <t>Indicator 1.2: PADA gender sensitive human resources and capacities performance (scale of 0-4 )</t>
    </r>
    <r>
      <rPr>
        <sz val="11"/>
        <color theme="1"/>
        <rFont val="Calibri"/>
        <family val="2"/>
        <scheme val="minor"/>
      </rPr>
      <t xml:space="preserve">
Baseline (2016): 1
Target (2018): 4
</t>
    </r>
    <r>
      <rPr>
        <b/>
        <sz val="11"/>
        <color theme="1"/>
        <rFont val="Calibri"/>
        <family val="2"/>
        <scheme val="minor"/>
      </rPr>
      <t>Indicator 1.3: Level of implementation of PADA Strategic Plan for prevention/early detection and diagnosis</t>
    </r>
    <r>
      <rPr>
        <sz val="11"/>
        <color theme="1"/>
        <rFont val="Calibri"/>
        <family val="2"/>
        <scheme val="minor"/>
      </rPr>
      <t xml:space="preserve">
Baseline (2016): 2 ongoing projects on early detection  and intervention
Target (2018): International standards (ICF) in diagnosis applied and staff trained
</t>
    </r>
    <r>
      <rPr>
        <b/>
        <sz val="11"/>
        <color theme="1"/>
        <rFont val="Calibri"/>
        <family val="2"/>
        <scheme val="minor"/>
      </rPr>
      <t>Indicator 1.4: Efficient and effective gender sensitive M&amp;E for PADA projects</t>
    </r>
    <r>
      <rPr>
        <sz val="11"/>
        <color theme="1"/>
        <rFont val="Calibri"/>
        <family val="2"/>
        <scheme val="minor"/>
      </rPr>
      <t xml:space="preserve">
Baseline (2016): No M&amp;E system exists
Target (2018): M&amp;E system in place and staff trained</t>
    </r>
  </si>
  <si>
    <t>Develop TORs for a consultancy firm specifying the gender approach as a requirement</t>
  </si>
  <si>
    <t>Institutional Development Consulting Firm</t>
  </si>
  <si>
    <t>Develop TORs for a  Health/Medical national expert to  support implementation of ICF and ensure equal opportunities for men and women in hiring</t>
  </si>
  <si>
    <t>Develop a gender sensitive TORs for an International expert in Early Intervention and ensure equal opportunities for men and women in hiring</t>
  </si>
  <si>
    <t>Development of a triangular co-operation protocol i.e. South-South Exchange in development of  Early Intervention prevention protocols and screening programs.</t>
  </si>
  <si>
    <t>South  Exchange visits</t>
  </si>
  <si>
    <t>Solicit CVs, hire and contract and ensure equal opportunities for men and women in hiring</t>
  </si>
  <si>
    <r>
      <t xml:space="preserve">Output 2: Coordinated and well organized efficient efforts towards removal of barriers to the inclusion of persons with disabilities
</t>
    </r>
    <r>
      <rPr>
        <sz val="11"/>
        <color theme="1"/>
        <rFont val="Calibri"/>
        <family val="2"/>
        <scheme val="minor"/>
      </rPr>
      <t xml:space="preserve">
</t>
    </r>
    <r>
      <rPr>
        <b/>
        <sz val="11"/>
        <color theme="1"/>
        <rFont val="Calibri"/>
        <family val="2"/>
        <scheme val="minor"/>
      </rPr>
      <t xml:space="preserve">Indicator 2.1: Accessible guides and curricula are available for schools and VTCs </t>
    </r>
    <r>
      <rPr>
        <sz val="11"/>
        <color theme="1"/>
        <rFont val="Calibri"/>
        <family val="2"/>
        <scheme val="minor"/>
      </rPr>
      <t xml:space="preserve">
Baseline (2016): No guides are available and curricula is general
Target (2018): Guides and enhanced curricula  in place and staff trained
</t>
    </r>
    <r>
      <rPr>
        <b/>
        <sz val="11"/>
        <color theme="1"/>
        <rFont val="Calibri"/>
        <family val="2"/>
        <scheme val="minor"/>
      </rPr>
      <t xml:space="preserve">Indicator 2.2: Number of collaborative gender sensitive initiatives implemented with CSOs and PAYS that have direct impact on disabled inclusion 
</t>
    </r>
    <r>
      <rPr>
        <sz val="11"/>
        <color theme="1"/>
        <rFont val="Calibri"/>
        <family val="2"/>
        <scheme val="minor"/>
      </rPr>
      <t>Baseline (2016): a number of workshops was implemented with CSOs by PADA 
Target (2018): At least 2 initiatives implemented by 2018</t>
    </r>
  </si>
  <si>
    <t>Identify relevant institutions (ILO/KISR/Universities) and invite them to submit proposals</t>
  </si>
  <si>
    <t xml:space="preserve">Teachers Guide and Enhanced vocational curricula, Training Reports </t>
  </si>
  <si>
    <t>Facilitate networking and information exchange among the teachers</t>
  </si>
  <si>
    <t>Conduct an assessment of the selected  VT centers existing curricula</t>
  </si>
  <si>
    <t>Train the teachers and caregivers on basic concepts of inclusion of PWDs and on using the guides</t>
  </si>
  <si>
    <t xml:space="preserve">Develop TORs for CSOs capacity building  </t>
  </si>
  <si>
    <t xml:space="preserve">Develop TORs for partnership strategy </t>
  </si>
  <si>
    <t>Develop TORs for an architectural/engineering firm with universal design experience e</t>
  </si>
  <si>
    <t>Develop the design proposal and specs for adjustments and execution plan</t>
  </si>
  <si>
    <t>Identify trainers from Universal Design Centers on the different specializations and train staff</t>
  </si>
  <si>
    <t xml:space="preserve">Cooperation agreements </t>
  </si>
  <si>
    <t>South  exchange with Countries on Universal Design (e.g. Ireland)</t>
  </si>
  <si>
    <t>Identify and liaise with institutions with Universal Design Centers in other countries and sign a cooperation agreement with one</t>
  </si>
  <si>
    <t xml:space="preserve">implement adaptive strategies in PADA websites and services including building the capacity of PADA IT staff on the guidelines and international standards </t>
  </si>
  <si>
    <t>Implement adaptive strategies in selected websites (PADA and e-go and possibly others)</t>
  </si>
  <si>
    <t>Develop and improve accessible customer services for PADA frontlines staff</t>
  </si>
  <si>
    <t>Capcity Building for customer services for PADA frontlines staff</t>
  </si>
  <si>
    <t xml:space="preserve">Organize exchange visit to Kuwait in relation to diagnosis and early intervention to share and learn from their experiences </t>
  </si>
  <si>
    <t>2017 &amp; 2018</t>
  </si>
  <si>
    <t>Achieving Kuwait 2035 Vision Towards Persons with Disability (00096747)</t>
  </si>
  <si>
    <t>Outcome #1 Growth and development are inclusive and sustainable, incorporating productive capacities that create employment and livelihoods for the poor and excluded. Output 1.2. Options enabled and facilitated for inclusive and sustainable social protection</t>
  </si>
  <si>
    <t>Output</t>
  </si>
  <si>
    <r>
      <t xml:space="preserve">1.1 Develop an institutional organizational structure efficient to deliver disability diagnostic services, and prevention strategy at all levels of prevention (i.e. primary, secondary and tertiary prevention levels )
</t>
    </r>
    <r>
      <rPr>
        <sz val="11"/>
        <color theme="1"/>
        <rFont val="Calibri"/>
        <family val="2"/>
        <scheme val="minor"/>
      </rPr>
      <t>Results Indicator 1.1
• PADA Institutional and Business Operations infrastructure in place (scale of 0-4 )
• PADA gender sensitive human resources and capacities performance (scale of 0-4 )
Data Source: PADA internal documentation  and project documentation
Frequency: annually 
Baseline (2016): 1
    (Women: Men: ) 2:1
Target (2018): 4
Baseline (2016): 1
(Women: Men: ) 2:1
Target (2018): 4</t>
    </r>
    <r>
      <rPr>
        <b/>
        <sz val="11"/>
        <color theme="1"/>
        <rFont val="Calibri"/>
        <family val="2"/>
        <scheme val="minor"/>
      </rPr>
      <t xml:space="preserve">
</t>
    </r>
  </si>
  <si>
    <r>
      <t xml:space="preserve">1.2 Support the implementation of  PADA’s Strategic Plan in  early detection, intervention and diagnosis of disability
</t>
    </r>
    <r>
      <rPr>
        <sz val="11"/>
        <color theme="1"/>
        <rFont val="Calibri"/>
        <family val="2"/>
        <scheme val="minor"/>
      </rPr>
      <t>Results Indicator 1.2
Level  of implementation of PADA Strategic Plan for early intervention and diagnosis. 
Data Source: PADA internal documentation 
Frequency: annually 
Baseline (2016): 2 ongoing projects on early detection  and intervention
Target (2018): International standards (ICF) in diagnosis introduced and staff trained - standard model for Kuwait Early Intervention Centers in place</t>
    </r>
    <r>
      <rPr>
        <b/>
        <sz val="11"/>
        <color theme="1"/>
        <rFont val="Calibri"/>
        <family val="2"/>
        <scheme val="minor"/>
      </rPr>
      <t xml:space="preserve">
</t>
    </r>
  </si>
  <si>
    <r>
      <t xml:space="preserve">1.3 Upgrade PADA monitoring and evaluation mechanisms for the PADA strategy and development projects
</t>
    </r>
    <r>
      <rPr>
        <sz val="11"/>
        <color theme="1"/>
        <rFont val="Calibri"/>
        <family val="2"/>
        <scheme val="minor"/>
      </rPr>
      <t>Results Indicator 1.3
• Efficient and effective gender sensitive M&amp;E for PADA projects
Data Source: PADA internal documentation
Frequency: annually 
Baseline (2016): No M&amp;E system
(Women : Men: ) 2:1
Target (2018): M&amp;E system in place and staff trained</t>
    </r>
    <r>
      <rPr>
        <b/>
        <sz val="11"/>
        <color theme="1"/>
        <rFont val="Calibri"/>
        <family val="2"/>
        <scheme val="minor"/>
      </rPr>
      <t xml:space="preserve">
</t>
    </r>
  </si>
  <si>
    <r>
      <t xml:space="preserve">2.1 Access to all types and degrees of disabilities at education or vocational training. 
</t>
    </r>
    <r>
      <rPr>
        <sz val="11"/>
        <color theme="1"/>
        <rFont val="Calibri"/>
        <family val="2"/>
        <scheme val="minor"/>
      </rPr>
      <t xml:space="preserve">
Results Indicator 2.1:
Accessible guides and curricula are available for schools and VTCs 
Educational Support Criteria &amp; Guidelines
Data Source: Project Documentation
Frequency: annually 
Baseline (2016): No guides are available and curricula is general
Target (2018): Guides and enhanced curricula in place and staff trained
Guideline and criteria to determine Educational Support for student with disabilities in place</t>
    </r>
    <r>
      <rPr>
        <b/>
        <sz val="11"/>
        <color theme="1"/>
        <rFont val="Calibri"/>
        <family val="2"/>
        <scheme val="minor"/>
      </rPr>
      <t xml:space="preserve">
</t>
    </r>
  </si>
  <si>
    <r>
      <t xml:space="preserve">2.2 Coordinate and Build capacity of civil society organizations (CSOs) working with persons with disabilities. 
</t>
    </r>
    <r>
      <rPr>
        <sz val="11"/>
        <color theme="1"/>
        <rFont val="Calibri"/>
        <family val="2"/>
        <scheme val="minor"/>
      </rPr>
      <t>Results Indicator 2.2:
Number of collaborative gender sensitive initiatives implemented with CSOs and PAYS that have direct impact on disabled inclusion. 
Data Source: Project Documentation
Frequency: annually 
Baseline (2016): a number of workshops implemented by PADA .
Target (2018): At least two collaborative initiatives/year 
PADA partnership strategy and framework in place</t>
    </r>
    <r>
      <rPr>
        <b/>
        <sz val="11"/>
        <color theme="1"/>
        <rFont val="Calibri"/>
        <family val="2"/>
        <scheme val="minor"/>
      </rPr>
      <t xml:space="preserve">
</t>
    </r>
  </si>
  <si>
    <r>
      <t xml:space="preserve">3.1 Issuance of Code and guidance for implementation of universal design within public government buildings (schools, health and social care buildings)
</t>
    </r>
    <r>
      <rPr>
        <sz val="11"/>
        <color theme="1"/>
        <rFont val="Calibri"/>
        <family val="2"/>
        <scheme val="minor"/>
      </rPr>
      <t xml:space="preserve">
Result indicator 3.1:
Kuwait Universal Design code produced
No. of Public Buildings included the universal design proposal
Data Source: Project documentation
Frequency: annually 
Baseline (2016): Limited design code not in compliance with UD principles
Partial accessibility of PADA public building
Target (2018): 
Kuwait national UD code in place
PADA public building Universal Design adaptation in place</t>
    </r>
    <r>
      <rPr>
        <b/>
        <sz val="11"/>
        <color theme="1"/>
        <rFont val="Calibri"/>
        <family val="2"/>
        <scheme val="minor"/>
      </rPr>
      <t xml:space="preserve"> 
</t>
    </r>
  </si>
  <si>
    <r>
      <t xml:space="preserve">3.2 Ensure “new” buildings and facilities comply with universal design 
</t>
    </r>
    <r>
      <rPr>
        <sz val="11"/>
        <color theme="1"/>
        <rFont val="Calibri"/>
        <family val="2"/>
        <scheme val="minor"/>
      </rPr>
      <t>Result indicator 3.2:
Indicator 3.2: Building code adopted and communicated to stakeholders
Data Source: Municipality of Kuwait
Frequency: annually 
Baseline (2016): Partially 
Target (2018): Fully 100%</t>
    </r>
    <r>
      <rPr>
        <b/>
        <sz val="11"/>
        <color theme="1"/>
        <rFont val="Calibri"/>
        <family val="2"/>
        <scheme val="minor"/>
      </rPr>
      <t xml:space="preserve">
</t>
    </r>
  </si>
  <si>
    <r>
      <t xml:space="preserve">3.3 Ensure implementation of technology enablers and adaptive strategies
</t>
    </r>
    <r>
      <rPr>
        <sz val="11"/>
        <color theme="1"/>
        <rFont val="Calibri"/>
        <family val="2"/>
        <scheme val="minor"/>
      </rPr>
      <t xml:space="preserve">Result indicator 3.3:
No. of institutions who receive guides and implement  technology enablers and assistive adaptive strategies.
Data Source: Project Documentation
Frequency: annually 
Baseline (2016): 0
Target (2018): PADA public website and online services enabled &amp; accessible and guides disseminated to at least 50 institutions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</si>
</sst>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_);[Red]\(#,##0.0\)"/>
    <numFmt numFmtId="165" formatCode="#,##0;[Red]#,##0"/>
    <numFmt numFmtId="166" formatCode="#,##0.0"/>
  </numFmts>
  <fonts count="7" x14ac:knownFonts="1">
    <font>
      <sz val="11"/>
      <color theme="1"/>
      <name val="Calibri"/>
      <family val="2"/>
      <scheme val="minor"/>
    </font>
    <font>
      <sz val="11"/>
      <name val="Calibri"/>
      <family val="2"/>
      <scheme val="minor"/>
    </font>
    <font>
      <b/>
      <sz val="11"/>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
      <sz val="11"/>
      <color rgb="FF000000"/>
      <name val="Calibri"/>
      <family val="2"/>
      <scheme val="minor"/>
    </font>
  </fonts>
  <fills count="18">
    <fill>
      <patternFill patternType="none"/>
    </fill>
    <fill>
      <patternFill patternType="gray125"/>
    </fill>
    <fill>
      <patternFill patternType="solid">
        <fgColor theme="5" tint="0.79998168889431442"/>
        <bgColor indexed="64"/>
      </patternFill>
    </fill>
    <fill>
      <patternFill patternType="solid">
        <fgColor theme="2"/>
        <bgColor indexed="64"/>
      </patternFill>
    </fill>
    <fill>
      <patternFill patternType="solid">
        <fgColor theme="2"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6" tint="0.79998168889431442"/>
        <bgColor indexed="64"/>
      </patternFill>
    </fill>
    <fill>
      <patternFill patternType="solid">
        <fgColor rgb="FF92D050"/>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1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232">
    <xf numFmtId="0" fontId="0" fillId="0" borderId="0" xfId="0"/>
    <xf numFmtId="0" fontId="0" fillId="0" borderId="1" xfId="0" applyFont="1" applyFill="1" applyBorder="1" applyAlignment="1">
      <alignment vertical="center" wrapText="1"/>
    </xf>
    <xf numFmtId="0" fontId="0" fillId="0"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9"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1" fillId="0" borderId="1" xfId="0" applyFont="1" applyFill="1" applyBorder="1" applyAlignment="1">
      <alignment vertical="center" wrapText="1"/>
    </xf>
    <xf numFmtId="164" fontId="2" fillId="10" borderId="1" xfId="0" applyNumberFormat="1" applyFont="1" applyFill="1" applyBorder="1" applyAlignment="1">
      <alignment horizontal="center" vertical="top" wrapText="1"/>
    </xf>
    <xf numFmtId="164" fontId="2" fillId="12" borderId="1" xfId="0" applyNumberFormat="1" applyFont="1" applyFill="1" applyBorder="1" applyAlignment="1">
      <alignment horizontal="center" vertical="top" wrapText="1"/>
    </xf>
    <xf numFmtId="0" fontId="0" fillId="0" borderId="1" xfId="0" applyFont="1" applyFill="1" applyBorder="1" applyAlignment="1">
      <alignment vertical="top" wrapText="1"/>
    </xf>
    <xf numFmtId="0" fontId="2" fillId="1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164" fontId="2" fillId="0" borderId="1" xfId="0" applyNumberFormat="1" applyFont="1" applyFill="1" applyBorder="1" applyAlignment="1">
      <alignment horizontal="center" vertical="top" wrapText="1"/>
    </xf>
    <xf numFmtId="0" fontId="0" fillId="0" borderId="1" xfId="0" applyFont="1" applyFill="1" applyBorder="1" applyAlignment="1">
      <alignment horizontal="center" vertical="top" wrapText="1"/>
    </xf>
    <xf numFmtId="0" fontId="2" fillId="10" borderId="4" xfId="0" applyFont="1" applyFill="1" applyBorder="1" applyAlignment="1">
      <alignment horizontal="left" vertical="center" wrapText="1"/>
    </xf>
    <xf numFmtId="0" fontId="2" fillId="10" borderId="2"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1" xfId="0" applyFont="1" applyBorder="1" applyAlignment="1">
      <alignmen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0" xfId="0" applyFont="1"/>
    <xf numFmtId="0" fontId="0" fillId="0" borderId="1" xfId="0" applyFont="1" applyBorder="1" applyAlignment="1">
      <alignment horizontal="left" vertical="center" wrapText="1"/>
    </xf>
    <xf numFmtId="0" fontId="0" fillId="0" borderId="7" xfId="0" applyFont="1" applyFill="1" applyBorder="1" applyAlignment="1">
      <alignment horizontal="left" vertical="center" wrapText="1"/>
    </xf>
    <xf numFmtId="0" fontId="0" fillId="0" borderId="0" xfId="0" applyFont="1" applyAlignment="1">
      <alignment horizontal="left"/>
    </xf>
    <xf numFmtId="0" fontId="2" fillId="0" borderId="6" xfId="0" applyFont="1" applyBorder="1" applyAlignment="1">
      <alignment vertical="top" wrapText="1"/>
    </xf>
    <xf numFmtId="0" fontId="2" fillId="0" borderId="7" xfId="0" applyFont="1" applyBorder="1" applyAlignment="1">
      <alignment vertical="top" wrapText="1"/>
    </xf>
    <xf numFmtId="9" fontId="0" fillId="0" borderId="1" xfId="0" applyNumberFormat="1" applyFont="1" applyFill="1" applyBorder="1" applyAlignment="1">
      <alignment vertical="center" wrapText="1"/>
    </xf>
    <xf numFmtId="0" fontId="0" fillId="0" borderId="6" xfId="0" applyFont="1" applyFill="1" applyBorder="1" applyAlignment="1">
      <alignment horizontal="left" vertical="center" wrapText="1"/>
    </xf>
    <xf numFmtId="0" fontId="2" fillId="2" borderId="1" xfId="0" applyFont="1" applyFill="1" applyBorder="1" applyAlignment="1">
      <alignment horizontal="left" wrapText="1"/>
    </xf>
    <xf numFmtId="0" fontId="0" fillId="0" borderId="1" xfId="0" applyFont="1" applyFill="1" applyBorder="1" applyAlignment="1">
      <alignment horizontal="left" vertical="top" wrapText="1"/>
    </xf>
    <xf numFmtId="0" fontId="0" fillId="0" borderId="1" xfId="0" applyFont="1" applyBorder="1" applyAlignment="1">
      <alignment horizontal="left" vertical="top" wrapText="1"/>
    </xf>
    <xf numFmtId="0" fontId="0" fillId="0" borderId="1" xfId="0" applyFont="1" applyBorder="1" applyAlignment="1">
      <alignment horizontal="center" vertical="center" wrapText="1"/>
    </xf>
    <xf numFmtId="0" fontId="0" fillId="0" borderId="1" xfId="0" applyFont="1" applyFill="1" applyBorder="1" applyAlignment="1" applyProtection="1">
      <alignment horizontal="center" vertical="center" textRotation="180" wrapText="1"/>
      <protection locked="0"/>
    </xf>
    <xf numFmtId="0" fontId="0" fillId="0" borderId="1" xfId="0" applyFont="1" applyBorder="1" applyAlignment="1">
      <alignment horizontal="center" vertical="top" wrapText="1"/>
    </xf>
    <xf numFmtId="9" fontId="0" fillId="0" borderId="1" xfId="0" applyNumberFormat="1" applyFont="1" applyBorder="1" applyAlignment="1">
      <alignment vertical="center" wrapText="1"/>
    </xf>
    <xf numFmtId="3" fontId="0" fillId="0" borderId="1" xfId="0" applyNumberFormat="1" applyFont="1" applyBorder="1" applyAlignment="1">
      <alignment horizontal="center" vertical="top" wrapText="1"/>
    </xf>
    <xf numFmtId="0" fontId="0" fillId="0" borderId="1" xfId="0" applyFont="1" applyBorder="1" applyAlignment="1">
      <alignment horizontal="justify" vertical="center"/>
    </xf>
    <xf numFmtId="0" fontId="0" fillId="0" borderId="1" xfId="0" applyFont="1" applyBorder="1" applyAlignment="1">
      <alignment vertical="center"/>
    </xf>
    <xf numFmtId="0" fontId="0" fillId="0" borderId="1" xfId="0" applyFont="1" applyBorder="1"/>
    <xf numFmtId="3" fontId="0" fillId="0" borderId="1" xfId="0" applyNumberFormat="1" applyFont="1" applyBorder="1" applyAlignment="1">
      <alignment horizontal="center" vertical="center" wrapText="1"/>
    </xf>
    <xf numFmtId="0" fontId="0" fillId="10" borderId="1" xfId="0" applyFont="1" applyFill="1" applyBorder="1" applyAlignment="1">
      <alignment vertical="center" wrapText="1"/>
    </xf>
    <xf numFmtId="0" fontId="0" fillId="10" borderId="1" xfId="0" applyFont="1" applyFill="1" applyBorder="1" applyAlignment="1">
      <alignment horizontal="center" vertical="center" wrapText="1"/>
    </xf>
    <xf numFmtId="0" fontId="0" fillId="5" borderId="1" xfId="0" applyFont="1" applyFill="1" applyBorder="1"/>
    <xf numFmtId="0" fontId="0" fillId="5" borderId="0" xfId="0" applyFont="1" applyFill="1"/>
    <xf numFmtId="3" fontId="0" fillId="0" borderId="1" xfId="0" applyNumberFormat="1" applyFont="1" applyFill="1" applyBorder="1" applyAlignment="1">
      <alignment horizontal="center" vertical="center" wrapText="1"/>
    </xf>
    <xf numFmtId="0" fontId="0" fillId="0" borderId="1" xfId="0" applyFont="1" applyBorder="1" applyAlignment="1">
      <alignment vertical="top" wrapText="1"/>
    </xf>
    <xf numFmtId="9" fontId="0" fillId="0" borderId="1" xfId="0" applyNumberFormat="1" applyFont="1" applyBorder="1" applyAlignment="1">
      <alignment vertical="top" wrapText="1"/>
    </xf>
    <xf numFmtId="3" fontId="0" fillId="0" borderId="1" xfId="0" applyNumberFormat="1" applyFont="1" applyFill="1" applyBorder="1" applyAlignment="1">
      <alignment horizontal="center" vertical="top" wrapText="1"/>
    </xf>
    <xf numFmtId="0" fontId="0" fillId="5" borderId="1" xfId="0" applyFont="1" applyFill="1" applyBorder="1" applyAlignment="1">
      <alignment horizontal="center" vertical="center" wrapText="1"/>
    </xf>
    <xf numFmtId="0" fontId="2" fillId="0" borderId="6" xfId="0" applyFont="1" applyBorder="1" applyAlignment="1">
      <alignment horizontal="center" vertical="top" wrapText="1"/>
    </xf>
    <xf numFmtId="0" fontId="0" fillId="5" borderId="1" xfId="0" applyFont="1" applyFill="1" applyBorder="1" applyAlignment="1">
      <alignment horizontal="center"/>
    </xf>
    <xf numFmtId="0" fontId="0" fillId="5" borderId="6" xfId="0" applyFont="1" applyFill="1" applyBorder="1" applyAlignment="1">
      <alignment horizontal="left" wrapText="1"/>
    </xf>
    <xf numFmtId="49" fontId="1" fillId="5" borderId="6" xfId="0" applyNumberFormat="1" applyFont="1" applyFill="1" applyBorder="1" applyAlignment="1">
      <alignment horizontal="left" wrapText="1"/>
    </xf>
    <xf numFmtId="49" fontId="1" fillId="5" borderId="7" xfId="0" applyNumberFormat="1" applyFont="1" applyFill="1" applyBorder="1" applyAlignment="1">
      <alignment horizontal="left" wrapText="1"/>
    </xf>
    <xf numFmtId="0" fontId="0" fillId="12" borderId="5" xfId="0" applyFont="1" applyFill="1" applyBorder="1" applyAlignment="1">
      <alignment horizontal="center" vertical="center" wrapText="1"/>
    </xf>
    <xf numFmtId="0" fontId="0" fillId="12" borderId="7" xfId="0" applyFont="1" applyFill="1" applyBorder="1" applyAlignment="1">
      <alignment horizontal="center" vertical="center" wrapText="1"/>
    </xf>
    <xf numFmtId="0" fontId="2" fillId="12" borderId="5" xfId="0" applyFont="1" applyFill="1" applyBorder="1" applyAlignment="1">
      <alignment horizontal="center" vertical="center" wrapText="1"/>
    </xf>
    <xf numFmtId="0" fontId="2" fillId="12" borderId="6" xfId="0" applyFont="1" applyFill="1" applyBorder="1" applyAlignment="1">
      <alignment horizontal="center" vertical="center" wrapText="1"/>
    </xf>
    <xf numFmtId="0" fontId="2" fillId="12" borderId="7" xfId="0" applyFont="1" applyFill="1" applyBorder="1" applyAlignment="1">
      <alignment horizontal="center" vertical="center" wrapText="1"/>
    </xf>
    <xf numFmtId="0" fontId="0" fillId="8" borderId="2" xfId="0" applyFont="1" applyFill="1" applyBorder="1" applyAlignment="1">
      <alignment horizontal="center" vertical="center" wrapText="1"/>
    </xf>
    <xf numFmtId="0" fontId="0" fillId="7" borderId="5" xfId="0" applyFont="1" applyFill="1" applyBorder="1" applyAlignment="1">
      <alignment horizontal="center" vertical="center" wrapText="1"/>
    </xf>
    <xf numFmtId="0" fontId="0" fillId="7" borderId="7" xfId="0" applyFont="1" applyFill="1" applyBorder="1" applyAlignment="1">
      <alignment horizontal="center" vertical="center" wrapText="1"/>
    </xf>
    <xf numFmtId="0" fontId="2" fillId="7" borderId="6" xfId="0" applyFont="1" applyFill="1" applyBorder="1" applyAlignment="1">
      <alignment horizontal="center" vertical="center"/>
    </xf>
    <xf numFmtId="0" fontId="2" fillId="0" borderId="6" xfId="0" applyFont="1" applyFill="1" applyBorder="1" applyAlignment="1">
      <alignment horizontal="center" vertical="center" wrapText="1"/>
    </xf>
    <xf numFmtId="164" fontId="0" fillId="6"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0" fillId="12" borderId="6" xfId="0" applyFont="1" applyFill="1" applyBorder="1" applyAlignment="1">
      <alignment horizontal="left" vertical="center" wrapText="1"/>
    </xf>
    <xf numFmtId="0" fontId="2" fillId="7" borderId="6" xfId="0" applyFont="1" applyFill="1" applyBorder="1" applyAlignment="1">
      <alignment horizontal="center" vertical="center" wrapText="1"/>
    </xf>
    <xf numFmtId="0" fontId="0" fillId="15" borderId="1" xfId="0" applyFont="1" applyFill="1" applyBorder="1" applyAlignment="1">
      <alignment horizontal="center" vertical="center" wrapText="1"/>
    </xf>
    <xf numFmtId="0" fontId="0" fillId="16" borderId="1" xfId="0" applyFont="1" applyFill="1" applyBorder="1" applyAlignment="1">
      <alignment horizontal="center" vertical="center" wrapText="1"/>
    </xf>
    <xf numFmtId="0" fontId="0" fillId="0" borderId="1" xfId="0" applyFont="1" applyBorder="1" applyAlignment="1">
      <alignment horizontal="center"/>
    </xf>
    <xf numFmtId="0" fontId="0" fillId="8" borderId="8" xfId="0" applyFont="1" applyFill="1" applyBorder="1" applyAlignment="1">
      <alignment horizontal="center" vertical="center" wrapText="1"/>
    </xf>
    <xf numFmtId="0" fontId="2" fillId="10" borderId="5" xfId="0" applyFont="1" applyFill="1" applyBorder="1" applyAlignment="1">
      <alignment vertical="center" wrapText="1"/>
    </xf>
    <xf numFmtId="0" fontId="2" fillId="10" borderId="6" xfId="0" applyFont="1" applyFill="1" applyBorder="1" applyAlignment="1">
      <alignment vertical="center" wrapText="1"/>
    </xf>
    <xf numFmtId="0" fontId="2" fillId="10" borderId="7" xfId="0" applyFont="1" applyFill="1" applyBorder="1" applyAlignment="1">
      <alignment vertical="center" wrapText="1"/>
    </xf>
    <xf numFmtId="0" fontId="2" fillId="10" borderId="1" xfId="0" applyFont="1" applyFill="1" applyBorder="1" applyAlignment="1">
      <alignment vertical="center" wrapText="1"/>
    </xf>
    <xf numFmtId="3" fontId="0" fillId="0" borderId="1" xfId="0" applyNumberFormat="1" applyFont="1" applyBorder="1" applyAlignment="1">
      <alignment horizontal="center" vertical="center"/>
    </xf>
    <xf numFmtId="3" fontId="2" fillId="10" borderId="1" xfId="0" applyNumberFormat="1" applyFont="1" applyFill="1" applyBorder="1" applyAlignment="1">
      <alignment horizontal="center" vertical="center" wrapText="1"/>
    </xf>
    <xf numFmtId="3" fontId="2" fillId="10" borderId="6" xfId="0" applyNumberFormat="1" applyFont="1" applyFill="1" applyBorder="1" applyAlignment="1">
      <alignment horizontal="center" vertical="center" wrapText="1"/>
    </xf>
    <xf numFmtId="0" fontId="0" fillId="10" borderId="5" xfId="0" applyFont="1" applyFill="1" applyBorder="1" applyAlignment="1">
      <alignment vertical="center" wrapText="1"/>
    </xf>
    <xf numFmtId="0" fontId="0" fillId="10" borderId="6" xfId="0" applyFont="1" applyFill="1" applyBorder="1" applyAlignment="1">
      <alignment vertical="center" wrapText="1"/>
    </xf>
    <xf numFmtId="0" fontId="0" fillId="10" borderId="7" xfId="0" applyFont="1" applyFill="1" applyBorder="1" applyAlignment="1">
      <alignment vertical="center" wrapText="1"/>
    </xf>
    <xf numFmtId="3" fontId="0" fillId="10" borderId="1" xfId="0" applyNumberFormat="1" applyFont="1" applyFill="1" applyBorder="1" applyAlignment="1">
      <alignment horizontal="center" vertical="center" wrapText="1"/>
    </xf>
    <xf numFmtId="0" fontId="2" fillId="12" borderId="5" xfId="0" applyFont="1" applyFill="1" applyBorder="1" applyAlignment="1">
      <alignment vertical="center" wrapText="1"/>
    </xf>
    <xf numFmtId="0" fontId="2" fillId="12" borderId="6" xfId="0" applyFont="1" applyFill="1" applyBorder="1" applyAlignment="1">
      <alignment vertical="center" wrapText="1"/>
    </xf>
    <xf numFmtId="0" fontId="2" fillId="12" borderId="7" xfId="0" applyFont="1" applyFill="1" applyBorder="1" applyAlignment="1">
      <alignment vertical="center" wrapText="1"/>
    </xf>
    <xf numFmtId="0" fontId="0" fillId="7" borderId="5" xfId="0" applyFont="1" applyFill="1" applyBorder="1" applyAlignment="1">
      <alignment wrapText="1"/>
    </xf>
    <xf numFmtId="0" fontId="0" fillId="7" borderId="6" xfId="0" applyFont="1" applyFill="1" applyBorder="1" applyAlignment="1">
      <alignment wrapText="1"/>
    </xf>
    <xf numFmtId="0" fontId="0" fillId="7" borderId="7" xfId="0" applyFont="1" applyFill="1" applyBorder="1" applyAlignment="1">
      <alignment wrapText="1"/>
    </xf>
    <xf numFmtId="0" fontId="2" fillId="7" borderId="6" xfId="0" applyFont="1" applyFill="1" applyBorder="1" applyAlignment="1">
      <alignment vertical="center" wrapText="1"/>
    </xf>
    <xf numFmtId="0" fontId="2" fillId="7" borderId="7" xfId="0" applyFont="1" applyFill="1" applyBorder="1" applyAlignment="1">
      <alignment vertical="center" wrapText="1"/>
    </xf>
    <xf numFmtId="3" fontId="2" fillId="7" borderId="1" xfId="0" applyNumberFormat="1" applyFont="1" applyFill="1" applyBorder="1" applyAlignment="1">
      <alignment horizontal="center" vertical="center" wrapText="1"/>
    </xf>
    <xf numFmtId="165" fontId="2" fillId="12" borderId="1" xfId="0" applyNumberFormat="1" applyFont="1" applyFill="1" applyBorder="1" applyAlignment="1">
      <alignment horizontal="center" vertical="top" wrapText="1"/>
    </xf>
    <xf numFmtId="0" fontId="0" fillId="0" borderId="5" xfId="0" applyFont="1" applyBorder="1" applyAlignment="1">
      <alignment vertical="center" wrapText="1"/>
    </xf>
    <xf numFmtId="0" fontId="0" fillId="0" borderId="7" xfId="0" applyFont="1" applyFill="1" applyBorder="1" applyAlignment="1">
      <alignment horizontal="center" vertical="center" wrapText="1"/>
    </xf>
    <xf numFmtId="0" fontId="6" fillId="0" borderId="1" xfId="0" applyFont="1" applyBorder="1" applyAlignment="1">
      <alignment horizontal="justify" vertical="center"/>
    </xf>
    <xf numFmtId="0" fontId="0" fillId="0" borderId="0" xfId="0" applyFont="1" applyFill="1"/>
    <xf numFmtId="0" fontId="0" fillId="5" borderId="1" xfId="0" applyFont="1" applyFill="1" applyBorder="1" applyAlignment="1">
      <alignment vertical="top"/>
    </xf>
    <xf numFmtId="0" fontId="0" fillId="5" borderId="0" xfId="0" applyFont="1" applyFill="1" applyAlignment="1">
      <alignment vertical="top"/>
    </xf>
    <xf numFmtId="0" fontId="0" fillId="0" borderId="5"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horizontal="center"/>
    </xf>
    <xf numFmtId="164" fontId="0" fillId="0" borderId="0" xfId="0" applyNumberFormat="1" applyFont="1" applyAlignment="1">
      <alignment horizontal="center" vertical="top"/>
    </xf>
    <xf numFmtId="0" fontId="0" fillId="0" borderId="1" xfId="0" applyFont="1" applyFill="1" applyBorder="1"/>
    <xf numFmtId="164" fontId="0" fillId="0" borderId="0" xfId="0" applyNumberFormat="1" applyFont="1"/>
    <xf numFmtId="3" fontId="2" fillId="12" borderId="1" xfId="0" applyNumberFormat="1" applyFont="1" applyFill="1" applyBorder="1" applyAlignment="1">
      <alignment horizontal="center" vertical="top" wrapText="1"/>
    </xf>
    <xf numFmtId="3" fontId="2" fillId="7" borderId="1" xfId="0" applyNumberFormat="1" applyFont="1" applyFill="1" applyBorder="1" applyAlignment="1">
      <alignment horizontal="center" vertical="top" wrapText="1"/>
    </xf>
    <xf numFmtId="165" fontId="0" fillId="0" borderId="1" xfId="0" applyNumberFormat="1" applyFont="1" applyFill="1" applyBorder="1" applyAlignment="1">
      <alignment horizontal="center" vertical="center" wrapText="1"/>
    </xf>
    <xf numFmtId="165" fontId="2" fillId="10" borderId="1" xfId="0" applyNumberFormat="1" applyFont="1" applyFill="1" applyBorder="1" applyAlignment="1">
      <alignment horizontal="center" vertical="top" wrapText="1"/>
    </xf>
    <xf numFmtId="165" fontId="0" fillId="0" borderId="1" xfId="0" applyNumberFormat="1" applyFont="1" applyFill="1" applyBorder="1" applyAlignment="1">
      <alignment horizontal="center" vertical="top" wrapText="1"/>
    </xf>
    <xf numFmtId="165" fontId="2" fillId="7" borderId="1" xfId="0" applyNumberFormat="1" applyFont="1" applyFill="1" applyBorder="1" applyAlignment="1">
      <alignment horizontal="center" vertical="top" wrapText="1"/>
    </xf>
    <xf numFmtId="0" fontId="2" fillId="2" borderId="6" xfId="0" applyFont="1" applyFill="1" applyBorder="1" applyAlignment="1">
      <alignment horizontal="left" wrapText="1"/>
    </xf>
    <xf numFmtId="3" fontId="0" fillId="0" borderId="0" xfId="0" applyNumberFormat="1" applyFont="1"/>
    <xf numFmtId="3" fontId="0" fillId="0" borderId="0" xfId="0" applyNumberFormat="1" applyFont="1" applyAlignment="1">
      <alignment horizontal="center"/>
    </xf>
    <xf numFmtId="4" fontId="0" fillId="0" borderId="0" xfId="0" applyNumberFormat="1" applyFont="1" applyAlignment="1">
      <alignment horizontal="center"/>
    </xf>
    <xf numFmtId="165" fontId="0" fillId="0" borderId="0" xfId="0" applyNumberFormat="1" applyFont="1" applyAlignment="1">
      <alignment horizontal="center"/>
    </xf>
    <xf numFmtId="166" fontId="0" fillId="0" borderId="0" xfId="0" applyNumberFormat="1" applyFont="1" applyAlignment="1">
      <alignment horizontal="center"/>
    </xf>
    <xf numFmtId="165" fontId="2" fillId="10" borderId="1" xfId="0" applyNumberFormat="1" applyFont="1" applyFill="1" applyBorder="1" applyAlignment="1">
      <alignment horizontal="center" vertical="center" wrapText="1"/>
    </xf>
    <xf numFmtId="0" fontId="2" fillId="2" borderId="6" xfId="0" applyFont="1" applyFill="1" applyBorder="1" applyAlignment="1">
      <alignment horizontal="left" wrapText="1"/>
    </xf>
    <xf numFmtId="0" fontId="0" fillId="8"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3" fontId="6" fillId="0" borderId="1" xfId="0" applyNumberFormat="1" applyFont="1" applyBorder="1" applyAlignment="1">
      <alignment horizontal="center" vertical="center" wrapText="1"/>
    </xf>
    <xf numFmtId="3" fontId="0" fillId="10" borderId="6" xfId="0" applyNumberFormat="1" applyFont="1" applyFill="1" applyBorder="1" applyAlignment="1">
      <alignment horizontal="center" vertical="center" wrapText="1"/>
    </xf>
    <xf numFmtId="3" fontId="2" fillId="12" borderId="6" xfId="0" applyNumberFormat="1" applyFont="1" applyFill="1" applyBorder="1" applyAlignment="1">
      <alignment horizontal="center" vertical="center" wrapText="1"/>
    </xf>
    <xf numFmtId="0" fontId="0" fillId="5" borderId="1" xfId="0" applyFont="1" applyFill="1" applyBorder="1" applyAlignment="1">
      <alignment horizontal="center" vertical="center"/>
    </xf>
    <xf numFmtId="0" fontId="2" fillId="0" borderId="9" xfId="0" applyFont="1" applyBorder="1" applyAlignment="1">
      <alignment horizontal="left" vertical="center" wrapText="1"/>
    </xf>
    <xf numFmtId="0" fontId="0" fillId="12" borderId="1" xfId="0" applyFont="1" applyFill="1" applyBorder="1" applyAlignment="1">
      <alignment horizontal="center" vertical="center" wrapText="1"/>
    </xf>
    <xf numFmtId="0" fontId="0" fillId="12" borderId="1" xfId="0" applyFont="1" applyFill="1" applyBorder="1" applyAlignment="1">
      <alignment horizontal="center" vertical="top" wrapText="1"/>
    </xf>
    <xf numFmtId="0" fontId="0" fillId="12" borderId="1" xfId="0" applyFont="1" applyFill="1" applyBorder="1" applyAlignment="1">
      <alignment horizontal="center" vertical="center"/>
    </xf>
    <xf numFmtId="0" fontId="0" fillId="17" borderId="1" xfId="0" applyFont="1" applyFill="1" applyBorder="1" applyAlignment="1">
      <alignment horizontal="center" vertical="center" wrapText="1"/>
    </xf>
    <xf numFmtId="0" fontId="0" fillId="17" borderId="1" xfId="0" applyFont="1" applyFill="1" applyBorder="1" applyAlignment="1">
      <alignment horizontal="center" vertical="top" wrapText="1"/>
    </xf>
    <xf numFmtId="0" fontId="0" fillId="0" borderId="1" xfId="0" applyFont="1" applyBorder="1" applyAlignment="1">
      <alignment horizontal="center" vertical="center"/>
    </xf>
    <xf numFmtId="0" fontId="2" fillId="0" borderId="6" xfId="0" applyFont="1" applyFill="1" applyBorder="1" applyAlignment="1">
      <alignment horizontal="center" vertical="center" wrapText="1"/>
    </xf>
    <xf numFmtId="0" fontId="2" fillId="12" borderId="5" xfId="0" applyFont="1" applyFill="1" applyBorder="1" applyAlignment="1">
      <alignment horizontal="center" vertical="center" wrapText="1"/>
    </xf>
    <xf numFmtId="0" fontId="2" fillId="12" borderId="7" xfId="0" applyFont="1" applyFill="1" applyBorder="1" applyAlignment="1">
      <alignment horizontal="center" vertical="center" wrapText="1"/>
    </xf>
    <xf numFmtId="0" fontId="2" fillId="12" borderId="6"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0" fillId="7" borderId="5" xfId="0" applyFont="1" applyFill="1" applyBorder="1" applyAlignment="1">
      <alignment horizontal="center" vertical="center" wrapText="1"/>
    </xf>
    <xf numFmtId="0" fontId="0" fillId="7" borderId="7" xfId="0" applyFont="1" applyFill="1" applyBorder="1" applyAlignment="1">
      <alignment horizontal="center" vertical="center" wrapText="1"/>
    </xf>
    <xf numFmtId="0" fontId="0" fillId="12" borderId="5" xfId="0" applyFont="1" applyFill="1" applyBorder="1" applyAlignment="1">
      <alignment horizontal="center" vertical="center" wrapText="1"/>
    </xf>
    <xf numFmtId="0" fontId="0" fillId="12" borderId="7" xfId="0" applyFont="1" applyFill="1" applyBorder="1" applyAlignment="1">
      <alignment horizontal="center" vertical="center" wrapText="1"/>
    </xf>
    <xf numFmtId="0" fontId="2" fillId="7" borderId="6" xfId="0" applyFont="1" applyFill="1" applyBorder="1" applyAlignment="1">
      <alignment horizontal="center" vertical="center"/>
    </xf>
    <xf numFmtId="0" fontId="2" fillId="2" borderId="6" xfId="0" applyFont="1" applyFill="1" applyBorder="1" applyAlignment="1">
      <alignment horizontal="left" wrapText="1"/>
    </xf>
    <xf numFmtId="49" fontId="1" fillId="5" borderId="6" xfId="0" applyNumberFormat="1" applyFont="1" applyFill="1" applyBorder="1" applyAlignment="1">
      <alignment horizontal="left" wrapText="1"/>
    </xf>
    <xf numFmtId="49" fontId="1" fillId="5" borderId="7" xfId="0" applyNumberFormat="1" applyFont="1" applyFill="1" applyBorder="1" applyAlignment="1">
      <alignment horizontal="left" wrapText="1"/>
    </xf>
    <xf numFmtId="0" fontId="0" fillId="5" borderId="6" xfId="0" applyFont="1" applyFill="1" applyBorder="1" applyAlignment="1">
      <alignment horizontal="left" wrapText="1"/>
    </xf>
    <xf numFmtId="0" fontId="0" fillId="8" borderId="2"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12" borderId="6" xfId="0" applyFont="1" applyFill="1" applyBorder="1" applyAlignment="1">
      <alignment horizontal="center" vertical="center" wrapText="1"/>
    </xf>
    <xf numFmtId="0" fontId="0" fillId="0" borderId="5" xfId="0" applyFont="1" applyFill="1" applyBorder="1" applyAlignment="1">
      <alignment horizontal="center" vertical="top" wrapText="1"/>
    </xf>
    <xf numFmtId="0" fontId="0" fillId="0" borderId="6" xfId="0" applyFont="1" applyFill="1" applyBorder="1" applyAlignment="1">
      <alignment horizontal="center" vertical="top" wrapText="1"/>
    </xf>
    <xf numFmtId="0" fontId="0" fillId="0" borderId="7" xfId="0" applyFont="1" applyFill="1" applyBorder="1" applyAlignment="1">
      <alignment horizontal="center" vertical="top" wrapText="1"/>
    </xf>
    <xf numFmtId="0" fontId="2" fillId="0" borderId="6" xfId="0" applyFont="1" applyFill="1" applyBorder="1" applyAlignment="1">
      <alignment horizontal="center" vertical="center" wrapText="1"/>
    </xf>
    <xf numFmtId="0" fontId="2" fillId="12" borderId="5" xfId="0" applyFont="1" applyFill="1" applyBorder="1" applyAlignment="1">
      <alignment horizontal="center" vertical="center" wrapText="1"/>
    </xf>
    <xf numFmtId="0" fontId="2" fillId="12" borderId="7" xfId="0" applyFont="1" applyFill="1" applyBorder="1" applyAlignment="1">
      <alignment horizontal="center" vertical="center" wrapText="1"/>
    </xf>
    <xf numFmtId="0" fontId="0" fillId="12" borderId="5" xfId="0" applyFont="1" applyFill="1" applyBorder="1" applyAlignment="1">
      <alignment horizontal="center" vertical="center" wrapText="1"/>
    </xf>
    <xf numFmtId="0" fontId="0" fillId="12" borderId="7" xfId="0" applyFont="1" applyFill="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7" borderId="5" xfId="0" applyFont="1" applyFill="1" applyBorder="1" applyAlignment="1">
      <alignment horizontal="center" vertical="center"/>
    </xf>
    <xf numFmtId="0" fontId="2" fillId="7" borderId="6" xfId="0" applyFont="1" applyFill="1" applyBorder="1" applyAlignment="1">
      <alignment horizontal="center" vertical="center"/>
    </xf>
    <xf numFmtId="0" fontId="2" fillId="7" borderId="7" xfId="0" applyFont="1" applyFill="1" applyBorder="1" applyAlignment="1">
      <alignment horizontal="center" vertical="center"/>
    </xf>
    <xf numFmtId="0" fontId="0" fillId="7" borderId="5" xfId="0" applyFont="1" applyFill="1" applyBorder="1" applyAlignment="1">
      <alignment horizontal="center" vertical="center" wrapText="1"/>
    </xf>
    <xf numFmtId="0" fontId="0" fillId="7" borderId="7" xfId="0" applyFont="1" applyFill="1" applyBorder="1" applyAlignment="1">
      <alignment horizontal="center" vertic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0" fillId="6" borderId="5" xfId="0" applyFont="1" applyFill="1" applyBorder="1" applyAlignment="1">
      <alignment horizontal="center" vertical="center" wrapText="1"/>
    </xf>
    <xf numFmtId="0" fontId="0" fillId="6" borderId="6" xfId="0" applyFont="1" applyFill="1" applyBorder="1" applyAlignment="1">
      <alignment horizontal="center" vertical="center" wrapText="1"/>
    </xf>
    <xf numFmtId="0" fontId="0" fillId="6" borderId="7" xfId="0" applyFont="1" applyFill="1" applyBorder="1" applyAlignment="1">
      <alignment horizontal="center" vertical="center" wrapText="1"/>
    </xf>
    <xf numFmtId="0" fontId="0" fillId="9" borderId="3" xfId="0" applyFont="1" applyFill="1" applyBorder="1" applyAlignment="1">
      <alignment horizontal="center" vertical="center" wrapText="1"/>
    </xf>
    <xf numFmtId="0" fontId="0" fillId="9" borderId="2" xfId="0" applyFont="1" applyFill="1" applyBorder="1" applyAlignment="1">
      <alignment horizontal="center" vertical="center" wrapText="1"/>
    </xf>
    <xf numFmtId="0" fontId="0" fillId="16" borderId="5" xfId="0" applyFont="1" applyFill="1" applyBorder="1" applyAlignment="1">
      <alignment horizontal="center" vertical="center" wrapText="1"/>
    </xf>
    <xf numFmtId="0" fontId="0" fillId="16" borderId="6" xfId="0" applyFont="1" applyFill="1" applyBorder="1" applyAlignment="1">
      <alignment horizontal="center" vertical="center" wrapText="1"/>
    </xf>
    <xf numFmtId="0" fontId="0" fillId="16" borderId="7" xfId="0" applyFont="1" applyFill="1" applyBorder="1" applyAlignment="1">
      <alignment horizontal="center" vertical="center" wrapText="1"/>
    </xf>
    <xf numFmtId="0" fontId="0" fillId="8" borderId="3" xfId="0" applyFont="1" applyFill="1" applyBorder="1" applyAlignment="1" applyProtection="1">
      <alignment horizontal="center" vertical="center" textRotation="180" wrapText="1"/>
      <protection locked="0"/>
    </xf>
    <xf numFmtId="0" fontId="0" fillId="8" borderId="2" xfId="0" applyFont="1" applyFill="1" applyBorder="1" applyAlignment="1" applyProtection="1">
      <alignment horizontal="center" vertical="center" textRotation="180" wrapText="1"/>
      <protection locked="0"/>
    </xf>
    <xf numFmtId="0" fontId="0" fillId="8" borderId="3" xfId="0" applyFont="1" applyFill="1" applyBorder="1" applyAlignment="1">
      <alignment horizontal="center" vertical="center" wrapText="1"/>
    </xf>
    <xf numFmtId="0" fontId="0" fillId="8" borderId="2" xfId="0" applyFont="1" applyFill="1" applyBorder="1" applyAlignment="1">
      <alignment horizontal="center" vertical="center" wrapText="1"/>
    </xf>
    <xf numFmtId="0" fontId="0" fillId="9" borderId="5" xfId="0" applyFont="1" applyFill="1" applyBorder="1" applyAlignment="1">
      <alignment horizontal="center" vertical="center" wrapText="1"/>
    </xf>
    <xf numFmtId="0" fontId="0" fillId="9" borderId="7" xfId="0" applyFont="1" applyFill="1" applyBorder="1" applyAlignment="1">
      <alignment horizontal="center" vertical="center" wrapText="1"/>
    </xf>
    <xf numFmtId="0" fontId="0" fillId="11" borderId="3" xfId="0" applyFont="1" applyFill="1" applyBorder="1" applyAlignment="1">
      <alignment horizontal="center" vertical="center" wrapText="1"/>
    </xf>
    <xf numFmtId="0" fontId="0" fillId="11" borderId="2"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15" borderId="5" xfId="0" applyFont="1" applyFill="1" applyBorder="1" applyAlignment="1">
      <alignment horizontal="center" vertical="center" wrapText="1"/>
    </xf>
    <xf numFmtId="0" fontId="0" fillId="15" borderId="6" xfId="0" applyFont="1" applyFill="1" applyBorder="1" applyAlignment="1">
      <alignment horizontal="center" vertical="center" wrapText="1"/>
    </xf>
    <xf numFmtId="0" fontId="0" fillId="15" borderId="7" xfId="0" applyFont="1" applyFill="1" applyBorder="1" applyAlignment="1">
      <alignment horizontal="center" vertical="center" wrapText="1"/>
    </xf>
    <xf numFmtId="0" fontId="1" fillId="5" borderId="5" xfId="0" applyFont="1" applyFill="1" applyBorder="1" applyAlignment="1">
      <alignment horizontal="left" wrapText="1"/>
    </xf>
    <xf numFmtId="0" fontId="1" fillId="5" borderId="6" xfId="0" applyFont="1" applyFill="1" applyBorder="1" applyAlignment="1">
      <alignment horizontal="left" wrapText="1"/>
    </xf>
    <xf numFmtId="0" fontId="1" fillId="5" borderId="7" xfId="0" applyFont="1" applyFill="1" applyBorder="1" applyAlignment="1">
      <alignment horizontal="left"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3" borderId="6" xfId="0" applyFont="1" applyFill="1" applyBorder="1" applyAlignment="1">
      <alignment horizontal="center" vertical="center" wrapText="1"/>
    </xf>
    <xf numFmtId="0" fontId="0" fillId="3" borderId="6" xfId="0" applyFill="1" applyBorder="1" applyAlignment="1">
      <alignment horizontal="center" vertical="center" wrapText="1"/>
    </xf>
    <xf numFmtId="0" fontId="2" fillId="11" borderId="5" xfId="0" applyFont="1" applyFill="1" applyBorder="1" applyAlignment="1">
      <alignment horizontal="center" vertical="center" wrapText="1"/>
    </xf>
    <xf numFmtId="0" fontId="0" fillId="11" borderId="6" xfId="0" applyFill="1" applyBorder="1" applyAlignment="1">
      <alignment horizontal="center" vertical="center" wrapText="1"/>
    </xf>
    <xf numFmtId="0" fontId="0" fillId="11" borderId="7" xfId="0" applyFill="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13" borderId="3" xfId="0" applyFont="1" applyFill="1" applyBorder="1" applyAlignment="1">
      <alignment horizontal="center" vertical="center" wrapText="1"/>
    </xf>
    <xf numFmtId="0" fontId="2" fillId="13" borderId="2" xfId="0" applyFont="1" applyFill="1" applyBorder="1" applyAlignment="1">
      <alignment horizontal="center" vertical="center" wrapText="1"/>
    </xf>
    <xf numFmtId="0" fontId="2" fillId="14" borderId="3" xfId="0" applyFont="1" applyFill="1" applyBorder="1" applyAlignment="1">
      <alignment horizontal="center" vertical="center" wrapText="1"/>
    </xf>
    <xf numFmtId="0" fontId="2" fillId="14" borderId="2" xfId="0" applyFont="1" applyFill="1" applyBorder="1" applyAlignment="1">
      <alignment horizontal="center" vertical="center" wrapText="1"/>
    </xf>
    <xf numFmtId="40" fontId="0" fillId="5" borderId="5" xfId="0" applyNumberFormat="1" applyFont="1" applyFill="1" applyBorder="1" applyAlignment="1">
      <alignment horizontal="left" wrapText="1"/>
    </xf>
    <xf numFmtId="40" fontId="0" fillId="5" borderId="6" xfId="0" applyNumberFormat="1" applyFont="1" applyFill="1" applyBorder="1" applyAlignment="1">
      <alignment horizontal="left" wrapText="1"/>
    </xf>
    <xf numFmtId="40" fontId="0" fillId="5" borderId="7" xfId="0" applyNumberFormat="1" applyFont="1" applyFill="1" applyBorder="1" applyAlignment="1">
      <alignment horizontal="left" wrapText="1"/>
    </xf>
    <xf numFmtId="49" fontId="1" fillId="0" borderId="5" xfId="0" applyNumberFormat="1" applyFont="1" applyBorder="1" applyAlignment="1">
      <alignment horizontal="left" wrapText="1"/>
    </xf>
    <xf numFmtId="49" fontId="1" fillId="0" borderId="6" xfId="0" applyNumberFormat="1" applyFont="1" applyBorder="1" applyAlignment="1">
      <alignment horizontal="left" wrapText="1"/>
    </xf>
    <xf numFmtId="49" fontId="1" fillId="0" borderId="7" xfId="0" applyNumberFormat="1" applyFont="1" applyBorder="1" applyAlignment="1">
      <alignment horizontal="left" wrapText="1"/>
    </xf>
    <xf numFmtId="0" fontId="2" fillId="5" borderId="5" xfId="0" applyFont="1" applyFill="1" applyBorder="1" applyAlignment="1">
      <alignment horizontal="left" wrapText="1"/>
    </xf>
    <xf numFmtId="0" fontId="2" fillId="5" borderId="6" xfId="0" applyFont="1" applyFill="1" applyBorder="1" applyAlignment="1">
      <alignment horizontal="left" wrapText="1"/>
    </xf>
    <xf numFmtId="0" fontId="2" fillId="5" borderId="7" xfId="0" applyFont="1" applyFill="1" applyBorder="1" applyAlignment="1">
      <alignment horizontal="left" wrapText="1"/>
    </xf>
    <xf numFmtId="0" fontId="0" fillId="5" borderId="5" xfId="0" applyFont="1" applyFill="1" applyBorder="1" applyAlignment="1">
      <alignment horizontal="left" wrapText="1"/>
    </xf>
    <xf numFmtId="0" fontId="0" fillId="5" borderId="6" xfId="0" applyFont="1" applyFill="1" applyBorder="1" applyAlignment="1">
      <alignment horizontal="left" wrapText="1"/>
    </xf>
    <xf numFmtId="0" fontId="0" fillId="5" borderId="7" xfId="0" applyFont="1" applyFill="1" applyBorder="1" applyAlignment="1">
      <alignment horizontal="left" wrapText="1"/>
    </xf>
    <xf numFmtId="0" fontId="2" fillId="2" borderId="5" xfId="0" applyFont="1" applyFill="1" applyBorder="1" applyAlignment="1">
      <alignment horizontal="left" wrapText="1"/>
    </xf>
    <xf numFmtId="0" fontId="2" fillId="2" borderId="6" xfId="0" applyFont="1" applyFill="1" applyBorder="1" applyAlignment="1">
      <alignment horizontal="left" wrapText="1"/>
    </xf>
    <xf numFmtId="0" fontId="2" fillId="2" borderId="7" xfId="0" applyFont="1" applyFill="1" applyBorder="1" applyAlignment="1">
      <alignment horizontal="left" wrapText="1"/>
    </xf>
    <xf numFmtId="0" fontId="0" fillId="0" borderId="5" xfId="0" applyFont="1" applyBorder="1" applyAlignment="1">
      <alignment horizontal="left" wrapText="1"/>
    </xf>
    <xf numFmtId="0" fontId="0" fillId="0" borderId="6" xfId="0" applyFont="1" applyBorder="1" applyAlignment="1">
      <alignment horizontal="left" wrapText="1"/>
    </xf>
    <xf numFmtId="0" fontId="0" fillId="0" borderId="7" xfId="0" applyFont="1" applyBorder="1" applyAlignment="1">
      <alignment horizontal="left" wrapText="1"/>
    </xf>
    <xf numFmtId="49" fontId="1" fillId="5" borderId="5" xfId="0" applyNumberFormat="1" applyFont="1" applyFill="1" applyBorder="1" applyAlignment="1">
      <alignment horizontal="left" wrapText="1"/>
    </xf>
    <xf numFmtId="49" fontId="1" fillId="5" borderId="6" xfId="0" applyNumberFormat="1" applyFont="1" applyFill="1" applyBorder="1" applyAlignment="1">
      <alignment horizontal="left" wrapText="1"/>
    </xf>
    <xf numFmtId="49" fontId="1" fillId="5" borderId="7" xfId="0" applyNumberFormat="1" applyFont="1" applyFill="1" applyBorder="1" applyAlignment="1">
      <alignment horizontal="left" wrapText="1"/>
    </xf>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26"/>
  <sheetViews>
    <sheetView tabSelected="1" view="pageBreakPreview" zoomScaleSheetLayoutView="100" workbookViewId="0">
      <pane xSplit="2" ySplit="5" topLeftCell="C6" activePane="bottomRight" state="frozen"/>
      <selection pane="topRight" activeCell="C1" sqref="C1"/>
      <selection pane="bottomLeft" activeCell="A6" sqref="A6"/>
      <selection pane="bottomRight" activeCell="F5" sqref="F1:Q1048576"/>
    </sheetView>
  </sheetViews>
  <sheetFormatPr defaultColWidth="9" defaultRowHeight="14.4" x14ac:dyDescent="0.3"/>
  <cols>
    <col min="1" max="1" width="40.77734375" style="21" hidden="1" customWidth="1"/>
    <col min="2" max="2" width="60.44140625" style="24" bestFit="1" customWidth="1"/>
    <col min="3" max="3" width="40.77734375" style="21" customWidth="1"/>
    <col min="4" max="4" width="10.21875" style="24" customWidth="1"/>
    <col min="5" max="5" width="40.77734375" style="101" customWidth="1"/>
    <col min="6" max="8" width="4.21875" style="21" hidden="1" customWidth="1"/>
    <col min="9" max="9" width="3.77734375" style="21" hidden="1" customWidth="1"/>
    <col min="10" max="10" width="4.44140625" style="21" hidden="1" customWidth="1"/>
    <col min="11" max="11" width="3.77734375" style="21" hidden="1" customWidth="1"/>
    <col min="12" max="12" width="3.44140625" style="21" hidden="1" customWidth="1"/>
    <col min="13" max="13" width="4.44140625" style="21" hidden="1" customWidth="1"/>
    <col min="14" max="16" width="4.21875" style="21" hidden="1" customWidth="1"/>
    <col min="17" max="17" width="4.44140625" style="21" hidden="1" customWidth="1"/>
    <col min="18" max="27" width="4.44140625" style="21" customWidth="1"/>
    <col min="28" max="28" width="4.44140625" style="21" bestFit="1" customWidth="1"/>
    <col min="29" max="29" width="4.21875" style="21" bestFit="1" customWidth="1"/>
    <col min="30" max="30" width="6.77734375" style="102" customWidth="1"/>
    <col min="31" max="31" width="14" style="102" bestFit="1" customWidth="1"/>
    <col min="32" max="34" width="14" style="102" customWidth="1"/>
    <col min="35" max="35" width="8.77734375" style="21" customWidth="1"/>
    <col min="36" max="36" width="10.44140625" style="21" customWidth="1"/>
    <col min="37" max="37" width="11.77734375" style="21" customWidth="1"/>
    <col min="38" max="39" width="12.44140625" style="21" customWidth="1"/>
    <col min="40" max="40" width="12.44140625" style="102" customWidth="1"/>
    <col min="41" max="41" width="15" style="21" customWidth="1"/>
    <col min="42" max="42" width="16" style="103" customWidth="1"/>
    <col min="43" max="43" width="22" style="102" customWidth="1"/>
    <col min="44" max="44" width="14.44140625" style="21" customWidth="1"/>
    <col min="45" max="16384" width="9" style="21"/>
  </cols>
  <sheetData>
    <row r="1" spans="1:44" s="24" customFormat="1" ht="33" customHeight="1" x14ac:dyDescent="0.3">
      <c r="A1" s="29" t="s">
        <v>39</v>
      </c>
      <c r="B1" s="226" t="s">
        <v>261</v>
      </c>
      <c r="C1" s="227"/>
      <c r="D1" s="227"/>
      <c r="E1" s="227"/>
      <c r="F1" s="227"/>
      <c r="G1" s="227"/>
      <c r="H1" s="227"/>
      <c r="I1" s="228"/>
      <c r="J1" s="217"/>
      <c r="K1" s="218"/>
      <c r="L1" s="218"/>
      <c r="M1" s="219"/>
      <c r="N1" s="229"/>
      <c r="O1" s="230"/>
      <c r="P1" s="230"/>
      <c r="Q1" s="231"/>
      <c r="R1" s="223" t="s">
        <v>40</v>
      </c>
      <c r="S1" s="224"/>
      <c r="T1" s="224"/>
      <c r="U1" s="225"/>
      <c r="V1" s="229" t="s">
        <v>53</v>
      </c>
      <c r="W1" s="230"/>
      <c r="X1" s="230"/>
      <c r="Y1" s="231"/>
      <c r="Z1" s="144"/>
      <c r="AA1" s="144"/>
      <c r="AB1" s="144"/>
      <c r="AC1" s="144"/>
      <c r="AD1" s="223" t="s">
        <v>185</v>
      </c>
      <c r="AE1" s="224"/>
      <c r="AF1" s="224"/>
      <c r="AG1" s="224"/>
      <c r="AH1" s="224"/>
      <c r="AI1" s="224"/>
      <c r="AJ1" s="224"/>
      <c r="AK1" s="225"/>
      <c r="AL1" s="211" t="s">
        <v>52</v>
      </c>
      <c r="AM1" s="212"/>
      <c r="AN1" s="213"/>
      <c r="AO1" s="29" t="s">
        <v>17</v>
      </c>
      <c r="AP1" s="195" t="s">
        <v>207</v>
      </c>
      <c r="AQ1" s="196"/>
      <c r="AR1" s="197"/>
    </row>
    <row r="2" spans="1:44" s="24" customFormat="1" ht="29.25" customHeight="1" x14ac:dyDescent="0.3">
      <c r="A2" s="29" t="s">
        <v>41</v>
      </c>
      <c r="B2" s="214" t="s">
        <v>191</v>
      </c>
      <c r="C2" s="215"/>
      <c r="D2" s="215"/>
      <c r="E2" s="215"/>
      <c r="F2" s="215"/>
      <c r="G2" s="215"/>
      <c r="H2" s="215"/>
      <c r="I2" s="216"/>
      <c r="J2" s="217"/>
      <c r="K2" s="218"/>
      <c r="L2" s="218"/>
      <c r="M2" s="219"/>
      <c r="N2" s="220"/>
      <c r="O2" s="221"/>
      <c r="P2" s="221"/>
      <c r="Q2" s="222"/>
      <c r="R2" s="223" t="s">
        <v>16</v>
      </c>
      <c r="S2" s="224"/>
      <c r="T2" s="224"/>
      <c r="U2" s="225"/>
      <c r="V2" s="220" t="s">
        <v>260</v>
      </c>
      <c r="W2" s="221"/>
      <c r="X2" s="221"/>
      <c r="Y2" s="222"/>
      <c r="Z2" s="146"/>
      <c r="AA2" s="146"/>
      <c r="AB2" s="146"/>
      <c r="AC2" s="146"/>
      <c r="AD2" s="223" t="s">
        <v>43</v>
      </c>
      <c r="AE2" s="225"/>
      <c r="AF2" s="143"/>
      <c r="AG2" s="143"/>
      <c r="AH2" s="143"/>
      <c r="AI2" s="217">
        <v>30071</v>
      </c>
      <c r="AJ2" s="218"/>
      <c r="AK2" s="219"/>
      <c r="AL2" s="223" t="s">
        <v>42</v>
      </c>
      <c r="AM2" s="225"/>
      <c r="AN2" s="145" t="s">
        <v>51</v>
      </c>
      <c r="AO2" s="29" t="s">
        <v>18</v>
      </c>
      <c r="AP2" s="195"/>
      <c r="AQ2" s="196"/>
      <c r="AR2" s="197"/>
    </row>
    <row r="3" spans="1:44" ht="45.45" customHeight="1" x14ac:dyDescent="0.3">
      <c r="A3" s="198" t="s">
        <v>262</v>
      </c>
      <c r="B3" s="199"/>
      <c r="C3" s="199"/>
      <c r="D3" s="199"/>
      <c r="E3" s="25"/>
      <c r="F3" s="200">
        <v>2017</v>
      </c>
      <c r="G3" s="201"/>
      <c r="H3" s="201"/>
      <c r="I3" s="201"/>
      <c r="J3" s="201"/>
      <c r="K3" s="201"/>
      <c r="L3" s="201"/>
      <c r="M3" s="201"/>
      <c r="N3" s="201"/>
      <c r="O3" s="201"/>
      <c r="P3" s="201"/>
      <c r="Q3" s="201"/>
      <c r="R3" s="202">
        <v>2018</v>
      </c>
      <c r="S3" s="203"/>
      <c r="T3" s="203"/>
      <c r="U3" s="203"/>
      <c r="V3" s="203"/>
      <c r="W3" s="203"/>
      <c r="X3" s="203"/>
      <c r="Y3" s="203"/>
      <c r="Z3" s="203"/>
      <c r="AA3" s="203"/>
      <c r="AB3" s="203"/>
      <c r="AC3" s="204"/>
      <c r="AD3" s="50"/>
      <c r="AE3" s="25"/>
      <c r="AF3" s="25"/>
      <c r="AG3" s="25"/>
      <c r="AH3" s="25"/>
      <c r="AI3" s="25"/>
      <c r="AJ3" s="25"/>
      <c r="AK3" s="25"/>
      <c r="AL3" s="25"/>
      <c r="AM3" s="25"/>
      <c r="AN3" s="25"/>
      <c r="AO3" s="25"/>
      <c r="AP3" s="25"/>
      <c r="AQ3" s="50"/>
      <c r="AR3" s="26"/>
    </row>
    <row r="4" spans="1:44" ht="41.25" customHeight="1" x14ac:dyDescent="0.3">
      <c r="A4" s="159" t="s">
        <v>31</v>
      </c>
      <c r="B4" s="205" t="s">
        <v>263</v>
      </c>
      <c r="C4" s="205" t="s">
        <v>32</v>
      </c>
      <c r="D4" s="207" t="s">
        <v>44</v>
      </c>
      <c r="E4" s="209" t="s">
        <v>192</v>
      </c>
      <c r="F4" s="189" t="s">
        <v>12</v>
      </c>
      <c r="G4" s="190"/>
      <c r="H4" s="191"/>
      <c r="I4" s="186" t="s">
        <v>13</v>
      </c>
      <c r="J4" s="187"/>
      <c r="K4" s="188"/>
      <c r="L4" s="189" t="s">
        <v>14</v>
      </c>
      <c r="M4" s="190"/>
      <c r="N4" s="191"/>
      <c r="O4" s="186" t="s">
        <v>15</v>
      </c>
      <c r="P4" s="187"/>
      <c r="Q4" s="188"/>
      <c r="R4" s="192" t="s">
        <v>12</v>
      </c>
      <c r="S4" s="193"/>
      <c r="T4" s="194"/>
      <c r="U4" s="175" t="s">
        <v>13</v>
      </c>
      <c r="V4" s="176"/>
      <c r="W4" s="177"/>
      <c r="X4" s="192" t="s">
        <v>14</v>
      </c>
      <c r="Y4" s="193"/>
      <c r="Z4" s="194"/>
      <c r="AA4" s="175" t="s">
        <v>15</v>
      </c>
      <c r="AB4" s="176"/>
      <c r="AC4" s="177"/>
      <c r="AD4" s="178" t="s">
        <v>25</v>
      </c>
      <c r="AE4" s="180" t="s">
        <v>24</v>
      </c>
      <c r="AF4" s="72"/>
      <c r="AG4" s="72"/>
      <c r="AH4" s="72"/>
      <c r="AI4" s="182" t="s">
        <v>33</v>
      </c>
      <c r="AJ4" s="183"/>
      <c r="AK4" s="182" t="s">
        <v>34</v>
      </c>
      <c r="AL4" s="183"/>
      <c r="AM4" s="184" t="s">
        <v>26</v>
      </c>
      <c r="AN4" s="170"/>
      <c r="AO4" s="171"/>
      <c r="AP4" s="172"/>
      <c r="AQ4" s="173" t="s">
        <v>22</v>
      </c>
      <c r="AR4" s="173" t="s">
        <v>23</v>
      </c>
    </row>
    <row r="5" spans="1:44" ht="65.25" customHeight="1" x14ac:dyDescent="0.3">
      <c r="A5" s="161"/>
      <c r="B5" s="206"/>
      <c r="C5" s="206"/>
      <c r="D5" s="208"/>
      <c r="E5" s="210"/>
      <c r="F5" s="5" t="s">
        <v>0</v>
      </c>
      <c r="G5" s="5" t="s">
        <v>1</v>
      </c>
      <c r="H5" s="5" t="s">
        <v>2</v>
      </c>
      <c r="I5" s="3" t="s">
        <v>3</v>
      </c>
      <c r="J5" s="3" t="s">
        <v>4</v>
      </c>
      <c r="K5" s="3" t="s">
        <v>5</v>
      </c>
      <c r="L5" s="5" t="s">
        <v>6</v>
      </c>
      <c r="M5" s="5" t="s">
        <v>7</v>
      </c>
      <c r="N5" s="5" t="s">
        <v>8</v>
      </c>
      <c r="O5" s="3" t="s">
        <v>9</v>
      </c>
      <c r="P5" s="3" t="s">
        <v>10</v>
      </c>
      <c r="Q5" s="3" t="s">
        <v>11</v>
      </c>
      <c r="R5" s="69" t="s">
        <v>0</v>
      </c>
      <c r="S5" s="69" t="s">
        <v>1</v>
      </c>
      <c r="T5" s="69" t="s">
        <v>2</v>
      </c>
      <c r="U5" s="70" t="s">
        <v>3</v>
      </c>
      <c r="V5" s="70" t="s">
        <v>4</v>
      </c>
      <c r="W5" s="70" t="s">
        <v>5</v>
      </c>
      <c r="X5" s="69" t="s">
        <v>6</v>
      </c>
      <c r="Y5" s="69" t="s">
        <v>7</v>
      </c>
      <c r="Z5" s="69" t="s">
        <v>8</v>
      </c>
      <c r="AA5" s="70" t="s">
        <v>9</v>
      </c>
      <c r="AB5" s="70" t="s">
        <v>10</v>
      </c>
      <c r="AC5" s="70" t="s">
        <v>11</v>
      </c>
      <c r="AD5" s="179"/>
      <c r="AE5" s="181"/>
      <c r="AF5" s="147">
        <v>2016</v>
      </c>
      <c r="AG5" s="147">
        <v>2017</v>
      </c>
      <c r="AH5" s="147">
        <v>2018</v>
      </c>
      <c r="AI5" s="4" t="s">
        <v>35</v>
      </c>
      <c r="AJ5" s="4" t="s">
        <v>36</v>
      </c>
      <c r="AK5" s="4" t="s">
        <v>37</v>
      </c>
      <c r="AL5" s="4" t="s">
        <v>38</v>
      </c>
      <c r="AM5" s="185"/>
      <c r="AN5" s="32" t="s">
        <v>19</v>
      </c>
      <c r="AO5" s="32" t="s">
        <v>20</v>
      </c>
      <c r="AP5" s="65" t="s">
        <v>21</v>
      </c>
      <c r="AQ5" s="174"/>
      <c r="AR5" s="174"/>
    </row>
    <row r="6" spans="1:44" ht="63" customHeight="1" x14ac:dyDescent="0.3">
      <c r="A6" s="167" t="s">
        <v>233</v>
      </c>
      <c r="B6" s="159" t="s">
        <v>264</v>
      </c>
      <c r="C6" s="37" t="s">
        <v>55</v>
      </c>
      <c r="D6" s="19"/>
      <c r="E6" s="19" t="s">
        <v>234</v>
      </c>
      <c r="F6" s="2"/>
      <c r="G6" s="2"/>
      <c r="H6" s="127" t="s">
        <v>65</v>
      </c>
      <c r="I6" s="2"/>
      <c r="J6" s="2"/>
      <c r="K6" s="2"/>
      <c r="L6" s="2"/>
      <c r="M6" s="2"/>
      <c r="N6" s="2"/>
      <c r="O6" s="2"/>
      <c r="P6" s="2"/>
      <c r="Q6" s="2"/>
      <c r="R6" s="2"/>
      <c r="S6" s="2"/>
      <c r="T6" s="2"/>
      <c r="U6" s="2"/>
      <c r="V6" s="2"/>
      <c r="W6" s="2"/>
      <c r="X6" s="2"/>
      <c r="Y6" s="2"/>
      <c r="Z6" s="2"/>
      <c r="AA6" s="2"/>
      <c r="AB6" s="2"/>
      <c r="AC6" s="2"/>
      <c r="AD6" s="33"/>
      <c r="AE6" s="77"/>
      <c r="AF6" s="77"/>
      <c r="AG6" s="77"/>
      <c r="AH6" s="77"/>
      <c r="AI6" s="34"/>
      <c r="AJ6" s="34"/>
      <c r="AL6" s="34"/>
      <c r="AM6" s="35"/>
      <c r="AN6" s="34"/>
      <c r="AO6" s="2"/>
      <c r="AP6" s="108">
        <f>AH6+AG6</f>
        <v>0</v>
      </c>
      <c r="AQ6" s="32"/>
      <c r="AR6" s="2" t="s">
        <v>98</v>
      </c>
    </row>
    <row r="7" spans="1:44" ht="43.2" x14ac:dyDescent="0.3">
      <c r="A7" s="168"/>
      <c r="B7" s="160"/>
      <c r="C7" s="37" t="s">
        <v>163</v>
      </c>
      <c r="D7" s="19"/>
      <c r="E7" s="19" t="s">
        <v>67</v>
      </c>
      <c r="F7" s="2"/>
      <c r="G7" s="2"/>
      <c r="H7" s="2"/>
      <c r="I7" s="127" t="s">
        <v>65</v>
      </c>
      <c r="J7" s="127" t="s">
        <v>65</v>
      </c>
      <c r="K7" s="2"/>
      <c r="L7" s="2"/>
      <c r="M7" s="2"/>
      <c r="N7" s="2"/>
      <c r="O7" s="2"/>
      <c r="P7" s="2"/>
      <c r="Q7" s="2"/>
      <c r="R7" s="2"/>
      <c r="S7" s="2"/>
      <c r="T7" s="2"/>
      <c r="U7" s="2"/>
      <c r="V7" s="2"/>
      <c r="W7" s="2"/>
      <c r="X7" s="2"/>
      <c r="Y7" s="2"/>
      <c r="Z7" s="2"/>
      <c r="AA7" s="2"/>
      <c r="AB7" s="2"/>
      <c r="AC7" s="2"/>
      <c r="AD7" s="32">
        <v>1</v>
      </c>
      <c r="AE7" s="40">
        <v>489637</v>
      </c>
      <c r="AF7" s="40"/>
      <c r="AG7" s="40">
        <v>97927.400000000009</v>
      </c>
      <c r="AH7" s="40">
        <v>391709.6</v>
      </c>
      <c r="AI7" s="2"/>
      <c r="AJ7" s="2"/>
      <c r="AK7" s="34" t="s">
        <v>66</v>
      </c>
      <c r="AL7" s="2"/>
      <c r="AM7" s="2"/>
      <c r="AN7" s="2"/>
      <c r="AO7" s="2" t="s">
        <v>235</v>
      </c>
      <c r="AP7" s="108">
        <f>AH7+AG7</f>
        <v>489637</v>
      </c>
      <c r="AQ7" s="2" t="s">
        <v>69</v>
      </c>
      <c r="AR7" s="2" t="s">
        <v>73</v>
      </c>
    </row>
    <row r="8" spans="1:44" ht="35.25" customHeight="1" x14ac:dyDescent="0.3">
      <c r="A8" s="168"/>
      <c r="B8" s="160"/>
      <c r="C8" s="96" t="s">
        <v>54</v>
      </c>
      <c r="D8" s="19"/>
      <c r="E8" s="19" t="s">
        <v>58</v>
      </c>
      <c r="F8" s="2"/>
      <c r="G8" s="2"/>
      <c r="H8" s="2"/>
      <c r="I8" s="2"/>
      <c r="J8" s="39"/>
      <c r="K8" s="2"/>
      <c r="L8" s="2"/>
      <c r="M8" s="2"/>
      <c r="N8" s="127" t="s">
        <v>65</v>
      </c>
      <c r="O8" s="2"/>
      <c r="P8" s="2"/>
      <c r="Q8" s="130" t="s">
        <v>65</v>
      </c>
      <c r="R8" s="2"/>
      <c r="S8" s="2"/>
      <c r="T8" s="2"/>
      <c r="U8" s="2"/>
      <c r="V8" s="2"/>
      <c r="W8" s="2"/>
      <c r="X8" s="2"/>
      <c r="Y8" s="2"/>
      <c r="Z8" s="2"/>
      <c r="AA8" s="2"/>
      <c r="AB8" s="2"/>
      <c r="AC8" s="2"/>
      <c r="AD8" s="33"/>
      <c r="AE8" s="45"/>
      <c r="AF8" s="45"/>
      <c r="AG8" s="45"/>
      <c r="AH8" s="45"/>
      <c r="AI8" s="2"/>
      <c r="AJ8" s="2"/>
      <c r="AK8" s="2"/>
      <c r="AL8" s="2"/>
      <c r="AM8" s="2"/>
      <c r="AN8" s="2"/>
      <c r="AO8" s="2"/>
      <c r="AP8" s="108">
        <f t="shared" ref="AP8:AP19" si="0">AH8+AG8</f>
        <v>0</v>
      </c>
      <c r="AQ8" s="2"/>
      <c r="AR8" s="2" t="s">
        <v>72</v>
      </c>
    </row>
    <row r="9" spans="1:44" x14ac:dyDescent="0.3">
      <c r="A9" s="168"/>
      <c r="B9" s="160"/>
      <c r="C9" s="18"/>
      <c r="D9" s="22"/>
      <c r="E9" s="18" t="s">
        <v>59</v>
      </c>
      <c r="F9" s="2"/>
      <c r="G9" s="2"/>
      <c r="H9" s="2"/>
      <c r="I9" s="2"/>
      <c r="J9" s="39"/>
      <c r="K9" s="2"/>
      <c r="L9" s="2"/>
      <c r="M9" s="2"/>
      <c r="N9" s="127" t="s">
        <v>65</v>
      </c>
      <c r="O9" s="127" t="s">
        <v>65</v>
      </c>
      <c r="P9" s="2"/>
      <c r="Q9" s="130" t="s">
        <v>65</v>
      </c>
      <c r="R9" s="130" t="s">
        <v>65</v>
      </c>
      <c r="S9" s="2"/>
      <c r="T9" s="2"/>
      <c r="U9" s="2"/>
      <c r="V9" s="2"/>
      <c r="W9" s="2"/>
      <c r="X9" s="2"/>
      <c r="Y9" s="2"/>
      <c r="Z9" s="2"/>
      <c r="AA9" s="2"/>
      <c r="AB9" s="2"/>
      <c r="AC9" s="2"/>
      <c r="AD9" s="32"/>
      <c r="AE9" s="40"/>
      <c r="AF9" s="40"/>
      <c r="AG9" s="40"/>
      <c r="AH9" s="40"/>
      <c r="AI9" s="32"/>
      <c r="AJ9" s="32"/>
      <c r="AK9" s="32"/>
      <c r="AL9" s="32"/>
      <c r="AM9" s="35"/>
      <c r="AN9" s="32"/>
      <c r="AO9" s="32"/>
      <c r="AP9" s="108">
        <f t="shared" si="0"/>
        <v>0</v>
      </c>
      <c r="AQ9" s="32"/>
      <c r="AR9" s="2" t="s">
        <v>72</v>
      </c>
    </row>
    <row r="10" spans="1:44" ht="57.6" x14ac:dyDescent="0.3">
      <c r="A10" s="168"/>
      <c r="B10" s="160"/>
      <c r="C10" s="37" t="s">
        <v>167</v>
      </c>
      <c r="D10" s="22"/>
      <c r="E10" s="18" t="s">
        <v>60</v>
      </c>
      <c r="F10" s="2"/>
      <c r="G10" s="2"/>
      <c r="H10" s="2"/>
      <c r="I10" s="2"/>
      <c r="J10" s="39"/>
      <c r="K10" s="2"/>
      <c r="L10" s="2"/>
      <c r="M10" s="2"/>
      <c r="N10" s="2"/>
      <c r="O10" s="2"/>
      <c r="P10" s="127" t="s">
        <v>65</v>
      </c>
      <c r="Q10" s="2"/>
      <c r="R10" s="2"/>
      <c r="S10" s="130" t="s">
        <v>65</v>
      </c>
      <c r="T10" s="2"/>
      <c r="U10" s="2"/>
      <c r="V10" s="2"/>
      <c r="W10" s="2"/>
      <c r="X10" s="2"/>
      <c r="Y10" s="2"/>
      <c r="Z10" s="2"/>
      <c r="AA10" s="2"/>
      <c r="AB10" s="2"/>
      <c r="AC10" s="2"/>
      <c r="AD10" s="32"/>
      <c r="AE10" s="40"/>
      <c r="AF10" s="40"/>
      <c r="AG10" s="40"/>
      <c r="AH10" s="40"/>
      <c r="AI10" s="32"/>
      <c r="AJ10" s="32"/>
      <c r="AK10" s="32"/>
      <c r="AL10" s="32"/>
      <c r="AM10" s="35"/>
      <c r="AN10" s="32"/>
      <c r="AO10" s="32"/>
      <c r="AP10" s="108">
        <f t="shared" si="0"/>
        <v>0</v>
      </c>
      <c r="AQ10" s="32"/>
      <c r="AR10" s="2" t="s">
        <v>72</v>
      </c>
    </row>
    <row r="11" spans="1:44" ht="43.2" x14ac:dyDescent="0.3">
      <c r="A11" s="168"/>
      <c r="B11" s="160"/>
      <c r="C11" s="37" t="s">
        <v>56</v>
      </c>
      <c r="D11" s="22"/>
      <c r="E11" s="18" t="s">
        <v>61</v>
      </c>
      <c r="F11" s="2"/>
      <c r="G11" s="2"/>
      <c r="H11" s="2"/>
      <c r="I11" s="2"/>
      <c r="J11" s="39"/>
      <c r="K11" s="2"/>
      <c r="L11" s="2"/>
      <c r="M11" s="2"/>
      <c r="N11" s="2"/>
      <c r="O11" s="2"/>
      <c r="P11" s="2"/>
      <c r="Q11" s="127"/>
      <c r="R11" s="127"/>
      <c r="S11" s="2"/>
      <c r="T11" s="130" t="s">
        <v>65</v>
      </c>
      <c r="U11" s="130" t="s">
        <v>65</v>
      </c>
      <c r="V11" s="2"/>
      <c r="W11" s="2"/>
      <c r="X11" s="2"/>
      <c r="Y11" s="2"/>
      <c r="Z11" s="2"/>
      <c r="AA11" s="2"/>
      <c r="AB11" s="2"/>
      <c r="AC11" s="2"/>
      <c r="AD11" s="32"/>
      <c r="AE11" s="40"/>
      <c r="AF11" s="40"/>
      <c r="AG11" s="40"/>
      <c r="AH11" s="40"/>
      <c r="AI11" s="32"/>
      <c r="AJ11" s="32"/>
      <c r="AK11" s="32"/>
      <c r="AL11" s="32"/>
      <c r="AM11" s="35"/>
      <c r="AN11" s="32"/>
      <c r="AO11" s="32"/>
      <c r="AP11" s="108">
        <f t="shared" si="0"/>
        <v>0</v>
      </c>
      <c r="AQ11" s="32"/>
      <c r="AR11" s="2" t="s">
        <v>72</v>
      </c>
    </row>
    <row r="12" spans="1:44" ht="28.8" x14ac:dyDescent="0.3">
      <c r="A12" s="168"/>
      <c r="B12" s="160"/>
      <c r="C12" s="37" t="s">
        <v>57</v>
      </c>
      <c r="D12" s="22"/>
      <c r="E12" s="38" t="s">
        <v>63</v>
      </c>
      <c r="F12" s="2"/>
      <c r="G12" s="2"/>
      <c r="H12" s="2"/>
      <c r="I12" s="2"/>
      <c r="J12" s="39"/>
      <c r="K12" s="2"/>
      <c r="L12" s="2"/>
      <c r="M12" s="2"/>
      <c r="N12" s="2"/>
      <c r="O12" s="2"/>
      <c r="P12" s="2"/>
      <c r="Q12" s="2"/>
      <c r="R12" s="2"/>
      <c r="S12" s="127"/>
      <c r="T12" s="2"/>
      <c r="U12" s="2"/>
      <c r="V12" s="130" t="s">
        <v>65</v>
      </c>
      <c r="W12" s="2"/>
      <c r="X12" s="2"/>
      <c r="Y12" s="2"/>
      <c r="Z12" s="2"/>
      <c r="AA12" s="2"/>
      <c r="AB12" s="2"/>
      <c r="AC12" s="2"/>
      <c r="AD12" s="32"/>
      <c r="AE12" s="40"/>
      <c r="AF12" s="40"/>
      <c r="AG12" s="40"/>
      <c r="AH12" s="40"/>
      <c r="AI12" s="32"/>
      <c r="AJ12" s="32"/>
      <c r="AK12" s="32"/>
      <c r="AL12" s="32"/>
      <c r="AM12" s="35"/>
      <c r="AN12" s="32"/>
      <c r="AO12" s="32"/>
      <c r="AP12" s="108">
        <f t="shared" si="0"/>
        <v>0</v>
      </c>
      <c r="AQ12" s="32"/>
      <c r="AR12" s="2" t="s">
        <v>72</v>
      </c>
    </row>
    <row r="13" spans="1:44" ht="28.8" x14ac:dyDescent="0.3">
      <c r="A13" s="168"/>
      <c r="B13" s="160"/>
      <c r="C13" s="39"/>
      <c r="D13" s="22"/>
      <c r="E13" s="18" t="s">
        <v>170</v>
      </c>
      <c r="F13" s="2"/>
      <c r="G13" s="2"/>
      <c r="H13" s="2"/>
      <c r="I13" s="2"/>
      <c r="J13" s="39"/>
      <c r="K13" s="2"/>
      <c r="L13" s="2"/>
      <c r="M13" s="2"/>
      <c r="N13" s="2"/>
      <c r="O13" s="2"/>
      <c r="P13" s="2"/>
      <c r="Q13" s="2"/>
      <c r="R13" s="2"/>
      <c r="S13" s="2"/>
      <c r="T13" s="127"/>
      <c r="U13" s="2"/>
      <c r="V13" s="2"/>
      <c r="W13" s="130" t="s">
        <v>65</v>
      </c>
      <c r="X13" s="2"/>
      <c r="Y13" s="2"/>
      <c r="Z13" s="2"/>
      <c r="AA13" s="2"/>
      <c r="AB13" s="2"/>
      <c r="AC13" s="2"/>
      <c r="AD13" s="32"/>
      <c r="AE13" s="40"/>
      <c r="AF13" s="40"/>
      <c r="AG13" s="40"/>
      <c r="AH13" s="40"/>
      <c r="AI13" s="32"/>
      <c r="AJ13" s="32"/>
      <c r="AK13" s="32"/>
      <c r="AL13" s="32"/>
      <c r="AM13" s="35"/>
      <c r="AN13" s="32"/>
      <c r="AO13" s="32"/>
      <c r="AP13" s="108">
        <f t="shared" si="0"/>
        <v>0</v>
      </c>
      <c r="AQ13" s="32"/>
      <c r="AR13" s="32" t="s">
        <v>71</v>
      </c>
    </row>
    <row r="14" spans="1:44" ht="72" x14ac:dyDescent="0.3">
      <c r="A14" s="168"/>
      <c r="B14" s="160"/>
      <c r="C14" s="37" t="s">
        <v>166</v>
      </c>
      <c r="D14" s="22"/>
      <c r="E14" s="18" t="s">
        <v>91</v>
      </c>
      <c r="F14" s="2"/>
      <c r="G14" s="2"/>
      <c r="H14" s="2"/>
      <c r="I14" s="2"/>
      <c r="J14" s="2"/>
      <c r="K14" s="39"/>
      <c r="L14" s="39"/>
      <c r="M14" s="2"/>
      <c r="N14" s="2"/>
      <c r="O14" s="2"/>
      <c r="P14" s="2"/>
      <c r="Q14" s="127"/>
      <c r="R14" s="2"/>
      <c r="S14" s="2"/>
      <c r="T14" s="130" t="s">
        <v>65</v>
      </c>
      <c r="U14" s="2"/>
      <c r="V14" s="2"/>
      <c r="W14" s="2"/>
      <c r="X14" s="2"/>
      <c r="Y14" s="2"/>
      <c r="Z14" s="2"/>
      <c r="AA14" s="2"/>
      <c r="AB14" s="2"/>
      <c r="AC14" s="2"/>
      <c r="AD14" s="32"/>
      <c r="AE14" s="40"/>
      <c r="AF14" s="40"/>
      <c r="AG14" s="40"/>
      <c r="AH14" s="40"/>
      <c r="AI14" s="32"/>
      <c r="AJ14" s="32"/>
      <c r="AK14" s="32"/>
      <c r="AL14" s="32"/>
      <c r="AM14" s="35"/>
      <c r="AN14" s="32"/>
      <c r="AO14" s="32"/>
      <c r="AP14" s="108">
        <f t="shared" si="0"/>
        <v>0</v>
      </c>
      <c r="AQ14" s="32" t="s">
        <v>70</v>
      </c>
      <c r="AR14" s="2" t="s">
        <v>72</v>
      </c>
    </row>
    <row r="15" spans="1:44" ht="57.6" x14ac:dyDescent="0.3">
      <c r="A15" s="168"/>
      <c r="B15" s="160"/>
      <c r="C15" s="37" t="s">
        <v>165</v>
      </c>
      <c r="D15" s="22"/>
      <c r="E15" s="18" t="s">
        <v>90</v>
      </c>
      <c r="F15" s="2"/>
      <c r="G15" s="2"/>
      <c r="H15" s="2"/>
      <c r="I15" s="2"/>
      <c r="J15" s="2"/>
      <c r="K15" s="39"/>
      <c r="L15" s="39"/>
      <c r="M15" s="2"/>
      <c r="N15" s="2"/>
      <c r="O15" s="2"/>
      <c r="P15" s="2"/>
      <c r="Q15" s="127"/>
      <c r="R15" s="2"/>
      <c r="S15" s="2"/>
      <c r="T15" s="130" t="s">
        <v>65</v>
      </c>
      <c r="U15" s="2"/>
      <c r="V15" s="2"/>
      <c r="W15" s="2"/>
      <c r="X15" s="2"/>
      <c r="Y15" s="2"/>
      <c r="Z15" s="2"/>
      <c r="AA15" s="2"/>
      <c r="AB15" s="2"/>
      <c r="AC15" s="2"/>
      <c r="AD15" s="32"/>
      <c r="AE15" s="40"/>
      <c r="AF15" s="40"/>
      <c r="AG15" s="40"/>
      <c r="AH15" s="40"/>
      <c r="AI15" s="32"/>
      <c r="AJ15" s="32"/>
      <c r="AK15" s="32"/>
      <c r="AL15" s="32"/>
      <c r="AM15" s="35"/>
      <c r="AN15" s="32"/>
      <c r="AO15" s="32"/>
      <c r="AP15" s="108">
        <f t="shared" si="0"/>
        <v>0</v>
      </c>
      <c r="AQ15" s="32"/>
      <c r="AR15" s="2" t="s">
        <v>72</v>
      </c>
    </row>
    <row r="16" spans="1:44" ht="43.2" x14ac:dyDescent="0.3">
      <c r="A16" s="168"/>
      <c r="B16" s="160"/>
      <c r="C16" s="37" t="s">
        <v>162</v>
      </c>
      <c r="D16" s="22"/>
      <c r="E16" s="18" t="s">
        <v>62</v>
      </c>
      <c r="F16" s="2"/>
      <c r="G16" s="2"/>
      <c r="H16" s="2"/>
      <c r="I16" s="2"/>
      <c r="J16" s="2"/>
      <c r="K16" s="39"/>
      <c r="L16" s="39"/>
      <c r="M16" s="2"/>
      <c r="N16" s="2"/>
      <c r="O16" s="2"/>
      <c r="P16" s="2"/>
      <c r="Q16" s="2"/>
      <c r="R16" s="127"/>
      <c r="S16" s="2"/>
      <c r="T16" s="2"/>
      <c r="U16" s="130" t="s">
        <v>65</v>
      </c>
      <c r="V16" s="2"/>
      <c r="W16" s="2"/>
      <c r="X16" s="2"/>
      <c r="Y16" s="2"/>
      <c r="Z16" s="2"/>
      <c r="AA16" s="2"/>
      <c r="AB16" s="2"/>
      <c r="AC16" s="2"/>
      <c r="AD16" s="32"/>
      <c r="AE16" s="40"/>
      <c r="AF16" s="40"/>
      <c r="AG16" s="40"/>
      <c r="AH16" s="40"/>
      <c r="AI16" s="32"/>
      <c r="AJ16" s="32"/>
      <c r="AK16" s="32"/>
      <c r="AL16" s="32"/>
      <c r="AM16" s="35"/>
      <c r="AN16" s="32"/>
      <c r="AO16" s="32"/>
      <c r="AP16" s="108">
        <f t="shared" si="0"/>
        <v>0</v>
      </c>
      <c r="AQ16" s="32"/>
      <c r="AR16" s="2" t="s">
        <v>72</v>
      </c>
    </row>
    <row r="17" spans="1:44" ht="28.8" x14ac:dyDescent="0.3">
      <c r="A17" s="168"/>
      <c r="B17" s="160"/>
      <c r="D17" s="22"/>
      <c r="E17" s="18" t="s">
        <v>64</v>
      </c>
      <c r="F17" s="2"/>
      <c r="G17" s="2"/>
      <c r="H17" s="2"/>
      <c r="I17" s="2"/>
      <c r="J17" s="2"/>
      <c r="K17" s="39"/>
      <c r="L17" s="39"/>
      <c r="M17" s="2"/>
      <c r="N17" s="2"/>
      <c r="O17" s="2"/>
      <c r="P17" s="2"/>
      <c r="Q17" s="2"/>
      <c r="R17" s="127"/>
      <c r="S17" s="127"/>
      <c r="T17" s="127"/>
      <c r="U17" s="130" t="s">
        <v>65</v>
      </c>
      <c r="V17" s="130" t="s">
        <v>65</v>
      </c>
      <c r="W17" s="130" t="s">
        <v>65</v>
      </c>
      <c r="X17" s="2"/>
      <c r="Y17" s="2"/>
      <c r="Z17" s="2"/>
      <c r="AA17" s="2"/>
      <c r="AB17" s="2"/>
      <c r="AC17" s="2"/>
      <c r="AD17" s="32"/>
      <c r="AE17" s="40"/>
      <c r="AF17" s="40"/>
      <c r="AG17" s="40"/>
      <c r="AH17" s="40"/>
      <c r="AI17" s="32"/>
      <c r="AJ17" s="32"/>
      <c r="AK17" s="32"/>
      <c r="AL17" s="32"/>
      <c r="AM17" s="35"/>
      <c r="AN17" s="32"/>
      <c r="AO17" s="32"/>
      <c r="AP17" s="108">
        <f t="shared" si="0"/>
        <v>0</v>
      </c>
      <c r="AQ17" s="32"/>
      <c r="AR17" s="32" t="s">
        <v>74</v>
      </c>
    </row>
    <row r="18" spans="1:44" ht="43.2" x14ac:dyDescent="0.3">
      <c r="A18" s="168"/>
      <c r="B18" s="160"/>
      <c r="C18" s="37"/>
      <c r="D18" s="22"/>
      <c r="E18" s="18" t="s">
        <v>168</v>
      </c>
      <c r="F18" s="2"/>
      <c r="G18" s="2"/>
      <c r="H18" s="2"/>
      <c r="I18" s="2"/>
      <c r="J18" s="2"/>
      <c r="K18" s="2"/>
      <c r="L18" s="2"/>
      <c r="M18" s="2"/>
      <c r="N18" s="127" t="s">
        <v>65</v>
      </c>
      <c r="O18" s="127" t="s">
        <v>65</v>
      </c>
      <c r="P18" s="127" t="s">
        <v>65</v>
      </c>
      <c r="Q18" s="127" t="s">
        <v>65</v>
      </c>
      <c r="R18" s="130" t="s">
        <v>65</v>
      </c>
      <c r="S18" s="130" t="s">
        <v>65</v>
      </c>
      <c r="T18" s="130" t="s">
        <v>65</v>
      </c>
      <c r="U18" s="130" t="s">
        <v>65</v>
      </c>
      <c r="V18" s="130" t="s">
        <v>65</v>
      </c>
      <c r="W18" s="130" t="s">
        <v>65</v>
      </c>
      <c r="X18" s="2"/>
      <c r="Y18" s="2"/>
      <c r="Z18" s="2"/>
      <c r="AA18" s="2"/>
      <c r="AB18" s="2"/>
      <c r="AC18" s="2"/>
      <c r="AD18" s="32">
        <v>1</v>
      </c>
      <c r="AE18" s="40"/>
      <c r="AF18" s="40"/>
      <c r="AG18" s="40"/>
      <c r="AH18" s="40">
        <v>363</v>
      </c>
      <c r="AI18" s="32"/>
      <c r="AJ18" s="32"/>
      <c r="AK18" s="32"/>
      <c r="AL18" s="32"/>
      <c r="AM18" s="35"/>
      <c r="AN18" s="32"/>
      <c r="AO18" s="32" t="s">
        <v>208</v>
      </c>
      <c r="AP18" s="108">
        <f t="shared" si="0"/>
        <v>363</v>
      </c>
      <c r="AQ18" s="71"/>
      <c r="AR18" s="32" t="s">
        <v>74</v>
      </c>
    </row>
    <row r="19" spans="1:44" ht="57.6" x14ac:dyDescent="0.3">
      <c r="A19" s="168"/>
      <c r="B19" s="161"/>
      <c r="C19" s="37" t="s">
        <v>164</v>
      </c>
      <c r="D19" s="22"/>
      <c r="E19" s="18"/>
      <c r="F19" s="2"/>
      <c r="G19" s="2"/>
      <c r="H19" s="2"/>
      <c r="I19" s="2"/>
      <c r="J19" s="2"/>
      <c r="K19" s="2"/>
      <c r="L19" s="2"/>
      <c r="M19" s="2"/>
      <c r="N19" s="2"/>
      <c r="O19" s="2"/>
      <c r="P19" s="2"/>
      <c r="Q19" s="2"/>
      <c r="R19" s="2"/>
      <c r="S19" s="2"/>
      <c r="T19" s="2"/>
      <c r="U19" s="130" t="s">
        <v>65</v>
      </c>
      <c r="V19" s="2"/>
      <c r="W19" s="2"/>
      <c r="X19" s="2"/>
      <c r="Y19" s="2"/>
      <c r="Z19" s="2"/>
      <c r="AA19" s="2"/>
      <c r="AB19" s="2"/>
      <c r="AC19" s="2"/>
      <c r="AD19" s="32"/>
      <c r="AE19" s="40"/>
      <c r="AF19" s="40"/>
      <c r="AG19" s="40"/>
      <c r="AH19" s="40"/>
      <c r="AI19" s="32"/>
      <c r="AJ19" s="32"/>
      <c r="AK19" s="32"/>
      <c r="AL19" s="32"/>
      <c r="AM19" s="35"/>
      <c r="AN19" s="32"/>
      <c r="AO19" s="32"/>
      <c r="AP19" s="108">
        <f t="shared" si="0"/>
        <v>0</v>
      </c>
      <c r="AQ19" s="71"/>
      <c r="AR19" s="32" t="s">
        <v>172</v>
      </c>
    </row>
    <row r="20" spans="1:44" x14ac:dyDescent="0.3">
      <c r="A20" s="168"/>
      <c r="B20" s="10" t="s">
        <v>47</v>
      </c>
      <c r="C20" s="73"/>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6"/>
      <c r="AF20" s="76"/>
      <c r="AG20" s="7">
        <f>SUM(AG6:AG18)</f>
        <v>97927.400000000009</v>
      </c>
      <c r="AH20" s="7">
        <f>SUM(AH6:AH18)</f>
        <v>392072.6</v>
      </c>
      <c r="AI20" s="74"/>
      <c r="AJ20" s="74"/>
      <c r="AK20" s="74"/>
      <c r="AL20" s="74"/>
      <c r="AM20" s="74"/>
      <c r="AN20" s="74"/>
      <c r="AO20" s="75"/>
      <c r="AP20" s="109">
        <f>SUM(AP6:AP18)</f>
        <v>490000</v>
      </c>
      <c r="AQ20" s="42"/>
      <c r="AR20" s="42"/>
    </row>
    <row r="21" spans="1:44" s="44" customFormat="1" ht="50.1" customHeight="1" x14ac:dyDescent="0.3">
      <c r="A21" s="168"/>
      <c r="B21" s="159" t="s">
        <v>265</v>
      </c>
      <c r="C21" s="37" t="s">
        <v>76</v>
      </c>
      <c r="D21" s="22"/>
      <c r="E21" s="18" t="s">
        <v>205</v>
      </c>
      <c r="F21" s="13"/>
      <c r="G21" s="13"/>
      <c r="H21" s="43"/>
      <c r="I21" s="43"/>
      <c r="J21" s="13"/>
      <c r="K21" s="13"/>
      <c r="L21" s="128" t="s">
        <v>65</v>
      </c>
      <c r="M21" s="13"/>
      <c r="N21" s="13"/>
      <c r="O21" s="13"/>
      <c r="P21" s="13"/>
      <c r="Q21" s="13"/>
      <c r="R21" s="13"/>
      <c r="S21" s="13"/>
      <c r="T21" s="13"/>
      <c r="U21" s="13"/>
      <c r="V21" s="13"/>
      <c r="W21" s="13"/>
      <c r="X21" s="13"/>
      <c r="Y21" s="13"/>
      <c r="Z21" s="13"/>
      <c r="AA21" s="13"/>
      <c r="AB21" s="13"/>
      <c r="AC21" s="13"/>
      <c r="AD21" s="34"/>
      <c r="AE21" s="34"/>
      <c r="AF21" s="34"/>
      <c r="AG21" s="34"/>
      <c r="AH21" s="34"/>
      <c r="AI21" s="34"/>
      <c r="AJ21" s="34"/>
      <c r="AK21" s="34"/>
      <c r="AL21" s="34"/>
      <c r="AM21" s="35"/>
      <c r="AN21" s="34"/>
      <c r="AO21" s="32"/>
      <c r="AP21" s="108">
        <f>AH21+AG21</f>
        <v>0</v>
      </c>
      <c r="AQ21" s="32"/>
      <c r="AR21" s="2" t="s">
        <v>98</v>
      </c>
    </row>
    <row r="22" spans="1:44" s="44" customFormat="1" ht="57.6" x14ac:dyDescent="0.3">
      <c r="A22" s="168"/>
      <c r="B22" s="160"/>
      <c r="C22" s="37" t="s">
        <v>161</v>
      </c>
      <c r="D22" s="22"/>
      <c r="E22" s="18" t="s">
        <v>236</v>
      </c>
      <c r="F22" s="2"/>
      <c r="G22" s="2"/>
      <c r="H22" s="43"/>
      <c r="I22" s="43"/>
      <c r="J22" s="2"/>
      <c r="K22" s="43"/>
      <c r="L22" s="43"/>
      <c r="M22" s="43"/>
      <c r="N22" s="43"/>
      <c r="O22" s="127" t="s">
        <v>65</v>
      </c>
      <c r="P22" s="2"/>
      <c r="Q22" s="2"/>
      <c r="R22" s="2"/>
      <c r="S22" s="2"/>
      <c r="T22" s="2"/>
      <c r="U22" s="2"/>
      <c r="V22" s="2"/>
      <c r="W22" s="2"/>
      <c r="X22" s="2"/>
      <c r="Y22" s="2"/>
      <c r="Z22" s="2"/>
      <c r="AA22" s="2"/>
      <c r="AB22" s="2"/>
      <c r="AC22" s="2"/>
      <c r="AD22" s="51"/>
      <c r="AE22" s="43"/>
      <c r="AF22" s="43"/>
      <c r="AG22" s="43"/>
      <c r="AH22" s="43"/>
      <c r="AI22" s="43"/>
      <c r="AJ22" s="43"/>
      <c r="AK22" s="43"/>
      <c r="AL22" s="34"/>
      <c r="AM22" s="35"/>
      <c r="AN22" s="34"/>
      <c r="AO22" s="32"/>
      <c r="AP22" s="108">
        <f t="shared" ref="AP22:AP41" si="1">AH22+AG22</f>
        <v>0</v>
      </c>
      <c r="AQ22" s="32"/>
      <c r="AR22" s="2" t="s">
        <v>98</v>
      </c>
    </row>
    <row r="23" spans="1:44" s="44" customFormat="1" ht="28.8" x14ac:dyDescent="0.3">
      <c r="A23" s="168"/>
      <c r="B23" s="160"/>
      <c r="C23" s="37" t="s">
        <v>77</v>
      </c>
      <c r="D23" s="22"/>
      <c r="E23" s="18" t="s">
        <v>81</v>
      </c>
      <c r="F23" s="2"/>
      <c r="G23" s="2"/>
      <c r="H23" s="43"/>
      <c r="I23" s="43"/>
      <c r="J23" s="2"/>
      <c r="K23" s="43"/>
      <c r="L23" s="43"/>
      <c r="M23" s="43"/>
      <c r="N23" s="43"/>
      <c r="O23" s="2"/>
      <c r="P23" s="127" t="s">
        <v>65</v>
      </c>
      <c r="Q23" s="127" t="s">
        <v>65</v>
      </c>
      <c r="R23" s="130" t="s">
        <v>65</v>
      </c>
      <c r="S23" s="130" t="s">
        <v>65</v>
      </c>
      <c r="T23" s="2"/>
      <c r="U23" s="2"/>
      <c r="V23" s="2"/>
      <c r="W23" s="2"/>
      <c r="X23" s="2"/>
      <c r="Y23" s="2"/>
      <c r="Z23" s="2"/>
      <c r="AA23" s="2"/>
      <c r="AB23" s="2"/>
      <c r="AC23" s="2"/>
      <c r="AD23" s="34">
        <v>1</v>
      </c>
      <c r="AE23" s="36">
        <v>30000</v>
      </c>
      <c r="AF23" s="36"/>
      <c r="AG23" s="36">
        <v>0</v>
      </c>
      <c r="AH23" s="36">
        <v>30000</v>
      </c>
      <c r="AI23" s="34"/>
      <c r="AJ23" s="34"/>
      <c r="AK23" s="32" t="s">
        <v>68</v>
      </c>
      <c r="AL23" s="34"/>
      <c r="AM23" s="35"/>
      <c r="AN23" s="34"/>
      <c r="AO23" s="32" t="s">
        <v>184</v>
      </c>
      <c r="AP23" s="108">
        <f t="shared" si="1"/>
        <v>30000</v>
      </c>
      <c r="AQ23" s="32" t="s">
        <v>129</v>
      </c>
      <c r="AR23" s="2" t="s">
        <v>73</v>
      </c>
    </row>
    <row r="24" spans="1:44" s="44" customFormat="1" ht="28.8" x14ac:dyDescent="0.3">
      <c r="A24" s="168"/>
      <c r="B24" s="160"/>
      <c r="C24" s="37"/>
      <c r="D24" s="22"/>
      <c r="E24" s="18" t="s">
        <v>78</v>
      </c>
      <c r="F24" s="2"/>
      <c r="G24" s="2"/>
      <c r="H24" s="43"/>
      <c r="I24" s="43"/>
      <c r="J24" s="2"/>
      <c r="K24" s="43"/>
      <c r="L24" s="43"/>
      <c r="M24" s="43"/>
      <c r="N24" s="43"/>
      <c r="O24" s="2"/>
      <c r="P24" s="2"/>
      <c r="Q24" s="2"/>
      <c r="R24" s="127" t="s">
        <v>65</v>
      </c>
      <c r="S24" s="2"/>
      <c r="T24" s="130" t="s">
        <v>65</v>
      </c>
      <c r="U24" s="2"/>
      <c r="V24" s="2"/>
      <c r="W24" s="2"/>
      <c r="X24" s="2"/>
      <c r="Y24" s="2"/>
      <c r="Z24" s="2"/>
      <c r="AA24" s="2"/>
      <c r="AB24" s="2"/>
      <c r="AC24" s="2"/>
      <c r="AD24" s="34"/>
      <c r="AE24" s="34"/>
      <c r="AF24" s="34"/>
      <c r="AG24" s="34"/>
      <c r="AH24" s="34"/>
      <c r="AI24" s="34"/>
      <c r="AJ24" s="34"/>
      <c r="AK24" s="34"/>
      <c r="AL24" s="34"/>
      <c r="AM24" s="35"/>
      <c r="AN24" s="34"/>
      <c r="AO24" s="32"/>
      <c r="AP24" s="108">
        <f t="shared" si="1"/>
        <v>0</v>
      </c>
      <c r="AQ24" s="32"/>
      <c r="AR24" s="32" t="s">
        <v>75</v>
      </c>
    </row>
    <row r="25" spans="1:44" s="44" customFormat="1" ht="28.8" x14ac:dyDescent="0.3">
      <c r="A25" s="168"/>
      <c r="B25" s="160"/>
      <c r="C25" s="43"/>
      <c r="D25" s="22"/>
      <c r="E25" s="18" t="s">
        <v>79</v>
      </c>
      <c r="F25" s="2"/>
      <c r="G25" s="2"/>
      <c r="H25" s="43"/>
      <c r="I25" s="43"/>
      <c r="J25" s="2"/>
      <c r="K25" s="43"/>
      <c r="L25" s="43"/>
      <c r="M25" s="43"/>
      <c r="N25" s="43"/>
      <c r="O25" s="2"/>
      <c r="P25" s="2"/>
      <c r="Q25" s="2"/>
      <c r="R25" s="2"/>
      <c r="S25" s="127" t="s">
        <v>65</v>
      </c>
      <c r="T25" s="127" t="s">
        <v>65</v>
      </c>
      <c r="U25" s="130" t="s">
        <v>65</v>
      </c>
      <c r="V25" s="130" t="s">
        <v>65</v>
      </c>
      <c r="W25" s="2"/>
      <c r="X25" s="2"/>
      <c r="Y25" s="2"/>
      <c r="Z25" s="2"/>
      <c r="AA25" s="2"/>
      <c r="AB25" s="2"/>
      <c r="AC25" s="2"/>
      <c r="AD25" s="34"/>
      <c r="AE25" s="34"/>
      <c r="AF25" s="34"/>
      <c r="AG25" s="34"/>
      <c r="AH25" s="34"/>
      <c r="AI25" s="34"/>
      <c r="AJ25" s="34"/>
      <c r="AK25" s="34"/>
      <c r="AL25" s="34"/>
      <c r="AM25" s="35"/>
      <c r="AN25" s="34"/>
      <c r="AO25" s="32"/>
      <c r="AP25" s="108">
        <f t="shared" si="1"/>
        <v>0</v>
      </c>
      <c r="AQ25" s="32"/>
      <c r="AR25" s="32" t="s">
        <v>75</v>
      </c>
    </row>
    <row r="26" spans="1:44" s="44" customFormat="1" ht="28.8" x14ac:dyDescent="0.3">
      <c r="A26" s="168"/>
      <c r="B26" s="160"/>
      <c r="C26" s="37"/>
      <c r="D26" s="22"/>
      <c r="E26" s="18" t="s">
        <v>146</v>
      </c>
      <c r="F26" s="2"/>
      <c r="G26" s="2"/>
      <c r="H26" s="43"/>
      <c r="I26" s="43"/>
      <c r="J26" s="2"/>
      <c r="K26" s="43"/>
      <c r="L26" s="43"/>
      <c r="M26" s="43"/>
      <c r="N26" s="43"/>
      <c r="O26" s="2"/>
      <c r="P26" s="2"/>
      <c r="Q26" s="2"/>
      <c r="R26" s="2"/>
      <c r="S26" s="2"/>
      <c r="T26" s="127" t="s">
        <v>65</v>
      </c>
      <c r="U26" s="2"/>
      <c r="V26" s="130" t="s">
        <v>65</v>
      </c>
      <c r="W26" s="2"/>
      <c r="X26" s="2"/>
      <c r="Y26" s="2"/>
      <c r="Z26" s="2"/>
      <c r="AA26" s="2"/>
      <c r="AB26" s="2"/>
      <c r="AC26" s="2"/>
      <c r="AD26" s="34">
        <v>1</v>
      </c>
      <c r="AE26" s="36">
        <v>1000</v>
      </c>
      <c r="AF26" s="36"/>
      <c r="AG26" s="36"/>
      <c r="AH26" s="34">
        <v>1000</v>
      </c>
      <c r="AI26" s="34"/>
      <c r="AJ26" s="34"/>
      <c r="AK26" s="34"/>
      <c r="AL26" s="34"/>
      <c r="AM26" s="35"/>
      <c r="AN26" s="34"/>
      <c r="AO26" s="32" t="s">
        <v>210</v>
      </c>
      <c r="AP26" s="108">
        <f t="shared" si="1"/>
        <v>1000</v>
      </c>
      <c r="AQ26" s="32"/>
      <c r="AR26" s="32"/>
    </row>
    <row r="27" spans="1:44" s="44" customFormat="1" ht="43.2" x14ac:dyDescent="0.3">
      <c r="A27" s="168"/>
      <c r="B27" s="160"/>
      <c r="C27" s="43"/>
      <c r="D27" s="22"/>
      <c r="E27" s="18" t="s">
        <v>88</v>
      </c>
      <c r="F27" s="13"/>
      <c r="G27" s="13"/>
      <c r="H27" s="13"/>
      <c r="I27" s="13"/>
      <c r="J27" s="13"/>
      <c r="K27" s="43"/>
      <c r="L27" s="43"/>
      <c r="M27" s="43"/>
      <c r="N27" s="43"/>
      <c r="O27" s="13"/>
      <c r="P27" s="13"/>
      <c r="Q27" s="13"/>
      <c r="R27" s="13"/>
      <c r="S27" s="13"/>
      <c r="T27" s="13"/>
      <c r="U27" s="128" t="s">
        <v>65</v>
      </c>
      <c r="V27" s="13"/>
      <c r="W27" s="131" t="s">
        <v>65</v>
      </c>
      <c r="X27" s="13"/>
      <c r="Y27" s="13"/>
      <c r="Z27" s="13"/>
      <c r="AA27" s="13"/>
      <c r="AB27" s="13"/>
      <c r="AC27" s="13"/>
      <c r="AD27" s="34">
        <v>1</v>
      </c>
      <c r="AE27" s="36">
        <v>1000</v>
      </c>
      <c r="AF27" s="36"/>
      <c r="AG27" s="36"/>
      <c r="AH27" s="36">
        <v>1000</v>
      </c>
      <c r="AI27" s="34"/>
      <c r="AJ27" s="34"/>
      <c r="AK27" s="34" t="s">
        <v>82</v>
      </c>
      <c r="AL27" s="34"/>
      <c r="AM27" s="35"/>
      <c r="AN27" s="34"/>
      <c r="AO27" s="32" t="s">
        <v>210</v>
      </c>
      <c r="AP27" s="108">
        <f t="shared" si="1"/>
        <v>1000</v>
      </c>
      <c r="AQ27" s="32" t="s">
        <v>130</v>
      </c>
      <c r="AR27" s="32" t="s">
        <v>75</v>
      </c>
    </row>
    <row r="28" spans="1:44" s="44" customFormat="1" ht="28.8" x14ac:dyDescent="0.3">
      <c r="A28" s="168"/>
      <c r="B28" s="160"/>
      <c r="C28" s="37"/>
      <c r="D28" s="22"/>
      <c r="E28" s="18" t="s">
        <v>147</v>
      </c>
      <c r="F28" s="13"/>
      <c r="G28" s="13"/>
      <c r="H28" s="13"/>
      <c r="I28" s="13"/>
      <c r="J28" s="13"/>
      <c r="K28" s="13"/>
      <c r="L28" s="13"/>
      <c r="M28" s="13"/>
      <c r="N28" s="13"/>
      <c r="O28" s="13"/>
      <c r="P28" s="13"/>
      <c r="Q28" s="13"/>
      <c r="R28" s="13"/>
      <c r="S28" s="13"/>
      <c r="T28" s="13"/>
      <c r="U28" s="128" t="s">
        <v>65</v>
      </c>
      <c r="V28" s="13"/>
      <c r="W28" s="131" t="s">
        <v>65</v>
      </c>
      <c r="X28" s="128" t="s">
        <v>65</v>
      </c>
      <c r="Y28" s="13"/>
      <c r="Z28" s="13"/>
      <c r="AA28" s="131" t="s">
        <v>65</v>
      </c>
      <c r="AB28" s="13"/>
      <c r="AC28" s="13"/>
      <c r="AD28" s="34"/>
      <c r="AE28" s="34"/>
      <c r="AF28" s="34"/>
      <c r="AG28" s="34"/>
      <c r="AH28" s="34"/>
      <c r="AI28" s="34"/>
      <c r="AJ28" s="34"/>
      <c r="AK28" s="34"/>
      <c r="AL28" s="34"/>
      <c r="AM28" s="35"/>
      <c r="AN28" s="34"/>
      <c r="AO28" s="32"/>
      <c r="AP28" s="108">
        <f t="shared" si="1"/>
        <v>0</v>
      </c>
      <c r="AQ28" s="32"/>
      <c r="AR28" s="32" t="s">
        <v>75</v>
      </c>
    </row>
    <row r="29" spans="1:44" s="44" customFormat="1" ht="28.8" x14ac:dyDescent="0.3">
      <c r="A29" s="168"/>
      <c r="B29" s="160"/>
      <c r="C29" s="37"/>
      <c r="D29" s="22"/>
      <c r="E29" s="18" t="s">
        <v>85</v>
      </c>
      <c r="F29" s="13"/>
      <c r="G29" s="13"/>
      <c r="H29" s="13"/>
      <c r="I29" s="13"/>
      <c r="J29" s="13"/>
      <c r="K29" s="13"/>
      <c r="L29" s="13"/>
      <c r="M29" s="13"/>
      <c r="N29" s="13"/>
      <c r="O29" s="13"/>
      <c r="P29" s="13"/>
      <c r="Q29" s="13"/>
      <c r="R29" s="13"/>
      <c r="S29" s="13"/>
      <c r="T29" s="13"/>
      <c r="U29" s="13"/>
      <c r="V29" s="13"/>
      <c r="W29" s="13"/>
      <c r="X29" s="13"/>
      <c r="Y29" s="13"/>
      <c r="Z29" s="13"/>
      <c r="AA29" s="131" t="s">
        <v>65</v>
      </c>
      <c r="AB29" s="13"/>
      <c r="AC29" s="13"/>
      <c r="AD29" s="34">
        <v>1</v>
      </c>
      <c r="AE29" s="34">
        <v>1000</v>
      </c>
      <c r="AF29" s="34"/>
      <c r="AG29" s="34"/>
      <c r="AH29" s="34">
        <v>1000</v>
      </c>
      <c r="AI29" s="34"/>
      <c r="AJ29" s="34"/>
      <c r="AK29" s="34"/>
      <c r="AL29" s="34"/>
      <c r="AM29" s="35"/>
      <c r="AN29" s="34"/>
      <c r="AO29" s="32" t="s">
        <v>210</v>
      </c>
      <c r="AP29" s="108">
        <f t="shared" si="1"/>
        <v>1000</v>
      </c>
      <c r="AQ29" s="32"/>
      <c r="AR29" s="32" t="s">
        <v>75</v>
      </c>
    </row>
    <row r="30" spans="1:44" s="44" customFormat="1" ht="57.6" x14ac:dyDescent="0.3">
      <c r="A30" s="168"/>
      <c r="B30" s="160"/>
      <c r="C30" s="37" t="s">
        <v>86</v>
      </c>
      <c r="D30" s="22"/>
      <c r="E30" s="18" t="s">
        <v>237</v>
      </c>
      <c r="F30" s="13"/>
      <c r="G30" s="13"/>
      <c r="H30" s="13"/>
      <c r="I30" s="127" t="s">
        <v>65</v>
      </c>
      <c r="J30" s="13"/>
      <c r="K30" s="13"/>
      <c r="L30" s="43"/>
      <c r="M30" s="43"/>
      <c r="N30" s="43"/>
      <c r="O30" s="43"/>
      <c r="P30" s="43"/>
      <c r="Q30" s="13"/>
      <c r="R30" s="13"/>
      <c r="S30" s="13"/>
      <c r="T30" s="13"/>
      <c r="U30" s="13"/>
      <c r="V30" s="13"/>
      <c r="W30" s="13"/>
      <c r="X30" s="13"/>
      <c r="Y30" s="13"/>
      <c r="Z30" s="13"/>
      <c r="AA30" s="13"/>
      <c r="AB30" s="13"/>
      <c r="AC30" s="13"/>
      <c r="AD30" s="34"/>
      <c r="AE30" s="34"/>
      <c r="AF30" s="34"/>
      <c r="AG30" s="34"/>
      <c r="AH30" s="34"/>
      <c r="AI30" s="34"/>
      <c r="AJ30" s="34"/>
      <c r="AK30" s="34"/>
      <c r="AL30" s="34"/>
      <c r="AM30" s="35"/>
      <c r="AN30" s="34"/>
      <c r="AO30" s="32"/>
      <c r="AP30" s="108">
        <f t="shared" si="1"/>
        <v>0</v>
      </c>
      <c r="AQ30" s="32"/>
      <c r="AR30" s="2" t="s">
        <v>98</v>
      </c>
    </row>
    <row r="31" spans="1:44" s="44" customFormat="1" ht="43.2" x14ac:dyDescent="0.3">
      <c r="A31" s="168"/>
      <c r="B31" s="160"/>
      <c r="C31" s="37"/>
      <c r="D31" s="22"/>
      <c r="E31" s="18" t="s">
        <v>81</v>
      </c>
      <c r="F31" s="13"/>
      <c r="G31" s="13"/>
      <c r="H31" s="127" t="s">
        <v>65</v>
      </c>
      <c r="I31" s="127" t="s">
        <v>65</v>
      </c>
      <c r="J31" s="13"/>
      <c r="K31" s="13"/>
      <c r="L31" s="43"/>
      <c r="M31" s="43"/>
      <c r="N31" s="43"/>
      <c r="O31" s="43"/>
      <c r="P31" s="43"/>
      <c r="Q31" s="13"/>
      <c r="R31" s="13"/>
      <c r="S31" s="13"/>
      <c r="T31" s="13"/>
      <c r="U31" s="13"/>
      <c r="V31" s="13"/>
      <c r="W31" s="13"/>
      <c r="X31" s="13"/>
      <c r="Y31" s="13"/>
      <c r="Z31" s="13"/>
      <c r="AA31" s="13"/>
      <c r="AB31" s="13"/>
      <c r="AC31" s="13"/>
      <c r="AD31" s="34">
        <v>1</v>
      </c>
      <c r="AE31" s="36">
        <v>53000</v>
      </c>
      <c r="AF31" s="36"/>
      <c r="AG31" s="36">
        <v>53000</v>
      </c>
      <c r="AH31" s="36">
        <v>0</v>
      </c>
      <c r="AI31" s="34"/>
      <c r="AJ31" s="34"/>
      <c r="AK31" s="32" t="s">
        <v>68</v>
      </c>
      <c r="AL31" s="34"/>
      <c r="AM31" s="35"/>
      <c r="AN31" s="34"/>
      <c r="AO31" s="32" t="s">
        <v>209</v>
      </c>
      <c r="AP31" s="108">
        <f t="shared" si="1"/>
        <v>53000</v>
      </c>
      <c r="AQ31" s="32" t="s">
        <v>131</v>
      </c>
      <c r="AR31" s="2" t="s">
        <v>73</v>
      </c>
    </row>
    <row r="32" spans="1:44" s="44" customFormat="1" ht="28.8" x14ac:dyDescent="0.3">
      <c r="A32" s="168"/>
      <c r="B32" s="160"/>
      <c r="C32" s="37"/>
      <c r="D32" s="22"/>
      <c r="E32" s="18" t="s">
        <v>89</v>
      </c>
      <c r="F32" s="13"/>
      <c r="G32" s="13"/>
      <c r="H32" s="13"/>
      <c r="I32" s="13"/>
      <c r="J32" s="13"/>
      <c r="K32" s="127" t="s">
        <v>65</v>
      </c>
      <c r="L32" s="127" t="s">
        <v>206</v>
      </c>
      <c r="M32" s="43"/>
      <c r="N32" s="43"/>
      <c r="O32" s="43"/>
      <c r="P32" s="43"/>
      <c r="Q32" s="13"/>
      <c r="R32" s="13"/>
      <c r="S32" s="13"/>
      <c r="T32" s="13"/>
      <c r="U32" s="13"/>
      <c r="V32" s="13"/>
      <c r="W32" s="13"/>
      <c r="X32" s="13"/>
      <c r="Y32" s="13"/>
      <c r="Z32" s="13"/>
      <c r="AA32" s="13"/>
      <c r="AB32" s="13"/>
      <c r="AC32" s="13"/>
      <c r="AD32" s="34"/>
      <c r="AE32" s="34"/>
      <c r="AF32" s="34"/>
      <c r="AG32" s="34"/>
      <c r="AH32" s="34"/>
      <c r="AI32" s="34"/>
      <c r="AJ32" s="34"/>
      <c r="AK32" s="34"/>
      <c r="AL32" s="34"/>
      <c r="AM32" s="35"/>
      <c r="AN32" s="34"/>
      <c r="AO32" s="32"/>
      <c r="AP32" s="108">
        <f t="shared" si="1"/>
        <v>0</v>
      </c>
      <c r="AQ32" s="32"/>
      <c r="AR32" s="32" t="s">
        <v>104</v>
      </c>
    </row>
    <row r="33" spans="1:44" s="44" customFormat="1" ht="43.2" x14ac:dyDescent="0.3">
      <c r="A33" s="168"/>
      <c r="B33" s="160"/>
      <c r="C33" s="37"/>
      <c r="D33" s="22"/>
      <c r="E33" s="18" t="s">
        <v>80</v>
      </c>
      <c r="F33" s="13"/>
      <c r="G33" s="13"/>
      <c r="H33" s="13"/>
      <c r="I33" s="13"/>
      <c r="J33" s="13"/>
      <c r="K33" s="13"/>
      <c r="L33" s="125"/>
      <c r="M33" s="127" t="s">
        <v>65</v>
      </c>
      <c r="N33" s="43"/>
      <c r="O33" s="43"/>
      <c r="P33" s="43"/>
      <c r="Q33" s="13"/>
      <c r="R33" s="13"/>
      <c r="S33" s="13"/>
      <c r="T33" s="13"/>
      <c r="U33" s="13"/>
      <c r="V33" s="13"/>
      <c r="W33" s="13"/>
      <c r="X33" s="13"/>
      <c r="Y33" s="13"/>
      <c r="Z33" s="13"/>
      <c r="AA33" s="13"/>
      <c r="AB33" s="13"/>
      <c r="AC33" s="13"/>
      <c r="AD33" s="34"/>
      <c r="AE33" s="34"/>
      <c r="AF33" s="34"/>
      <c r="AG33" s="34"/>
      <c r="AH33" s="34"/>
      <c r="AI33" s="34"/>
      <c r="AJ33" s="34"/>
      <c r="AK33" s="34"/>
      <c r="AL33" s="34"/>
      <c r="AM33" s="35"/>
      <c r="AN33" s="34"/>
      <c r="AO33" s="32"/>
      <c r="AP33" s="108">
        <f t="shared" si="1"/>
        <v>0</v>
      </c>
      <c r="AQ33" s="32"/>
      <c r="AR33" s="32" t="s">
        <v>104</v>
      </c>
    </row>
    <row r="34" spans="1:44" s="44" customFormat="1" ht="28.8" x14ac:dyDescent="0.3">
      <c r="A34" s="168"/>
      <c r="B34" s="160"/>
      <c r="C34" s="37" t="s">
        <v>204</v>
      </c>
      <c r="D34" s="22"/>
      <c r="E34" s="18"/>
      <c r="F34" s="13"/>
      <c r="G34" s="13"/>
      <c r="H34" s="13"/>
      <c r="I34" s="13"/>
      <c r="J34" s="13"/>
      <c r="K34" s="13"/>
      <c r="L34" s="43"/>
      <c r="M34" s="127" t="s">
        <v>65</v>
      </c>
      <c r="N34" s="127" t="s">
        <v>65</v>
      </c>
      <c r="O34" s="127" t="s">
        <v>65</v>
      </c>
      <c r="P34" s="43"/>
      <c r="Q34" s="13"/>
      <c r="R34" s="13"/>
      <c r="S34" s="13"/>
      <c r="T34" s="13"/>
      <c r="U34" s="13"/>
      <c r="V34" s="13"/>
      <c r="W34" s="13"/>
      <c r="X34" s="13"/>
      <c r="Y34" s="13"/>
      <c r="Z34" s="13"/>
      <c r="AA34" s="13"/>
      <c r="AB34" s="13"/>
      <c r="AC34" s="13"/>
      <c r="AD34" s="34"/>
      <c r="AE34" s="34"/>
      <c r="AF34" s="34"/>
      <c r="AG34" s="34"/>
      <c r="AH34" s="34"/>
      <c r="AI34" s="34"/>
      <c r="AJ34" s="34"/>
      <c r="AK34" s="34"/>
      <c r="AL34" s="34"/>
      <c r="AM34" s="35"/>
      <c r="AN34" s="34"/>
      <c r="AO34" s="32"/>
      <c r="AP34" s="108"/>
      <c r="AQ34" s="32"/>
      <c r="AR34" s="32"/>
    </row>
    <row r="35" spans="1:44" s="44" customFormat="1" ht="57.6" x14ac:dyDescent="0.3">
      <c r="A35" s="168"/>
      <c r="B35" s="161"/>
      <c r="C35" s="37" t="s">
        <v>238</v>
      </c>
      <c r="D35" s="22"/>
      <c r="E35" s="18" t="s">
        <v>259</v>
      </c>
      <c r="F35" s="13"/>
      <c r="G35" s="13"/>
      <c r="H35" s="13"/>
      <c r="I35" s="13"/>
      <c r="J35" s="13"/>
      <c r="K35" s="13"/>
      <c r="L35" s="13"/>
      <c r="M35" s="13"/>
      <c r="N35" s="49"/>
      <c r="O35" s="127" t="s">
        <v>65</v>
      </c>
      <c r="P35" s="127" t="s">
        <v>65</v>
      </c>
      <c r="Q35" s="127" t="s">
        <v>65</v>
      </c>
      <c r="R35" s="13"/>
      <c r="S35" s="13"/>
      <c r="T35" s="130" t="s">
        <v>65</v>
      </c>
      <c r="U35" s="130" t="s">
        <v>65</v>
      </c>
      <c r="V35" s="130" t="s">
        <v>65</v>
      </c>
      <c r="W35" s="13"/>
      <c r="X35" s="13"/>
      <c r="Y35" s="13"/>
      <c r="Z35" s="43"/>
      <c r="AA35" s="43"/>
      <c r="AB35" s="13"/>
      <c r="AC35" s="13"/>
      <c r="AD35" s="34">
        <v>1</v>
      </c>
      <c r="AE35" s="36">
        <v>11000</v>
      </c>
      <c r="AF35" s="36"/>
      <c r="AG35" s="36"/>
      <c r="AH35" s="36">
        <v>22000</v>
      </c>
      <c r="AI35" s="34"/>
      <c r="AJ35" s="34"/>
      <c r="AK35" s="34" t="s">
        <v>83</v>
      </c>
      <c r="AL35" s="34"/>
      <c r="AM35" s="35"/>
      <c r="AN35" s="34"/>
      <c r="AO35" s="32" t="s">
        <v>239</v>
      </c>
      <c r="AP35" s="108">
        <f t="shared" si="1"/>
        <v>22000</v>
      </c>
      <c r="AQ35" s="32" t="s">
        <v>132</v>
      </c>
      <c r="AR35" s="2" t="s">
        <v>98</v>
      </c>
    </row>
    <row r="36" spans="1:44" s="44" customFormat="1" x14ac:dyDescent="0.3">
      <c r="A36" s="168"/>
      <c r="B36" s="10" t="s">
        <v>27</v>
      </c>
      <c r="C36" s="73"/>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8">
        <f>SUM(AG21:AG35)</f>
        <v>53000</v>
      </c>
      <c r="AH36" s="78">
        <f>SUM(AH21:AH35)</f>
        <v>55000</v>
      </c>
      <c r="AI36" s="74"/>
      <c r="AJ36" s="74"/>
      <c r="AK36" s="74"/>
      <c r="AL36" s="74"/>
      <c r="AM36" s="74"/>
      <c r="AN36" s="74"/>
      <c r="AO36" s="75"/>
      <c r="AP36" s="118">
        <f>SUM(AP21:AP35)</f>
        <v>108000</v>
      </c>
      <c r="AQ36" s="42"/>
      <c r="AR36" s="42"/>
    </row>
    <row r="37" spans="1:44" s="97" customFormat="1" ht="43.2" x14ac:dyDescent="0.3">
      <c r="A37" s="168"/>
      <c r="B37" s="159" t="s">
        <v>266</v>
      </c>
      <c r="C37" s="37" t="s">
        <v>159</v>
      </c>
      <c r="D37" s="23"/>
      <c r="E37" s="18" t="s">
        <v>175</v>
      </c>
      <c r="F37" s="104"/>
      <c r="G37" s="127" t="s">
        <v>65</v>
      </c>
      <c r="H37" s="2"/>
      <c r="I37" s="2"/>
      <c r="J37" s="2"/>
      <c r="K37" s="2"/>
      <c r="L37" s="2"/>
      <c r="M37" s="2"/>
      <c r="N37" s="104"/>
      <c r="O37" s="104"/>
      <c r="P37" s="104"/>
      <c r="Q37" s="104"/>
      <c r="R37" s="104"/>
      <c r="S37" s="104"/>
      <c r="T37" s="2"/>
      <c r="U37" s="2"/>
      <c r="V37" s="2"/>
      <c r="W37" s="2"/>
      <c r="X37" s="2"/>
      <c r="Y37" s="2"/>
      <c r="Z37" s="2"/>
      <c r="AA37" s="2"/>
      <c r="AB37" s="2"/>
      <c r="AC37" s="2"/>
      <c r="AD37" s="2"/>
      <c r="AE37" s="45"/>
      <c r="AF37" s="45"/>
      <c r="AG37" s="45"/>
      <c r="AH37" s="45"/>
      <c r="AI37" s="2"/>
      <c r="AJ37" s="2"/>
      <c r="AK37" s="2"/>
      <c r="AL37" s="2"/>
      <c r="AM37" s="27"/>
      <c r="AN37" s="2"/>
      <c r="AO37" s="2"/>
      <c r="AP37" s="108">
        <f t="shared" si="1"/>
        <v>0</v>
      </c>
      <c r="AQ37" s="2"/>
      <c r="AR37" s="2" t="s">
        <v>98</v>
      </c>
    </row>
    <row r="38" spans="1:44" s="97" customFormat="1" ht="28.8" x14ac:dyDescent="0.3">
      <c r="A38" s="168"/>
      <c r="B38" s="160"/>
      <c r="C38" s="18" t="s">
        <v>174</v>
      </c>
      <c r="D38" s="19"/>
      <c r="E38" s="1" t="s">
        <v>240</v>
      </c>
      <c r="F38" s="104"/>
      <c r="G38" s="2"/>
      <c r="H38" s="127" t="s">
        <v>65</v>
      </c>
      <c r="I38" s="127" t="s">
        <v>65</v>
      </c>
      <c r="J38" s="2"/>
      <c r="K38" s="2"/>
      <c r="L38" s="2"/>
      <c r="M38" s="2"/>
      <c r="N38" s="104"/>
      <c r="O38" s="104"/>
      <c r="P38" s="104"/>
      <c r="Q38" s="104"/>
      <c r="R38" s="104"/>
      <c r="S38" s="104"/>
      <c r="T38" s="2"/>
      <c r="U38" s="2"/>
      <c r="V38" s="2"/>
      <c r="W38" s="2"/>
      <c r="X38" s="2"/>
      <c r="Y38" s="2"/>
      <c r="Z38" s="2"/>
      <c r="AA38" s="2"/>
      <c r="AB38" s="2"/>
      <c r="AC38" s="2"/>
      <c r="AD38" s="2">
        <v>1</v>
      </c>
      <c r="AE38" s="45">
        <v>42550</v>
      </c>
      <c r="AF38" s="45"/>
      <c r="AG38" s="45">
        <f>AE38</f>
        <v>42550</v>
      </c>
      <c r="AH38" s="45"/>
      <c r="AI38" s="2"/>
      <c r="AJ38" s="2"/>
      <c r="AK38" s="2" t="s">
        <v>68</v>
      </c>
      <c r="AL38" s="2"/>
      <c r="AM38" s="27"/>
      <c r="AN38" s="2"/>
      <c r="AO38" s="2" t="s">
        <v>211</v>
      </c>
      <c r="AP38" s="108">
        <f t="shared" si="1"/>
        <v>42550</v>
      </c>
      <c r="AQ38" s="2" t="s">
        <v>133</v>
      </c>
      <c r="AR38" s="2" t="s">
        <v>73</v>
      </c>
    </row>
    <row r="39" spans="1:44" s="99" customFormat="1" ht="43.2" x14ac:dyDescent="0.3">
      <c r="A39" s="168"/>
      <c r="B39" s="160"/>
      <c r="C39" s="31" t="s">
        <v>160</v>
      </c>
      <c r="D39" s="30"/>
      <c r="E39" s="46" t="s">
        <v>176</v>
      </c>
      <c r="F39" s="98"/>
      <c r="G39" s="13"/>
      <c r="H39" s="13"/>
      <c r="I39" s="13"/>
      <c r="J39" s="127" t="s">
        <v>65</v>
      </c>
      <c r="K39" s="127" t="s">
        <v>65</v>
      </c>
      <c r="L39" s="13"/>
      <c r="M39" s="98"/>
      <c r="N39" s="98"/>
      <c r="O39" s="98"/>
      <c r="P39" s="98"/>
      <c r="Q39" s="98"/>
      <c r="R39" s="98"/>
      <c r="S39" s="98"/>
      <c r="T39" s="13"/>
      <c r="U39" s="13"/>
      <c r="V39" s="13"/>
      <c r="W39" s="13"/>
      <c r="X39" s="13"/>
      <c r="Y39" s="13"/>
      <c r="Z39" s="13"/>
      <c r="AA39" s="13"/>
      <c r="AB39" s="13"/>
      <c r="AC39" s="13"/>
      <c r="AD39" s="34"/>
      <c r="AE39" s="36"/>
      <c r="AF39" s="36"/>
      <c r="AG39" s="34"/>
      <c r="AH39" s="34"/>
      <c r="AI39" s="34"/>
      <c r="AJ39" s="34"/>
      <c r="AK39" s="34"/>
      <c r="AL39" s="34"/>
      <c r="AM39" s="47"/>
      <c r="AN39" s="34"/>
      <c r="AO39" s="34"/>
      <c r="AP39" s="108">
        <f t="shared" si="1"/>
        <v>0</v>
      </c>
      <c r="AQ39" s="34"/>
      <c r="AR39" s="32" t="s">
        <v>75</v>
      </c>
    </row>
    <row r="40" spans="1:44" s="44" customFormat="1" ht="28.8" x14ac:dyDescent="0.3">
      <c r="A40" s="168"/>
      <c r="B40" s="160"/>
      <c r="C40" s="31" t="s">
        <v>87</v>
      </c>
      <c r="D40" s="19"/>
      <c r="E40" s="18" t="s">
        <v>84</v>
      </c>
      <c r="F40" s="43"/>
      <c r="G40" s="13"/>
      <c r="H40" s="13"/>
      <c r="I40" s="13"/>
      <c r="J40" s="13"/>
      <c r="K40" s="13"/>
      <c r="L40" s="127" t="s">
        <v>65</v>
      </c>
      <c r="M40" s="127" t="s">
        <v>65</v>
      </c>
      <c r="N40" s="2"/>
      <c r="O40" s="43"/>
      <c r="P40" s="43"/>
      <c r="Q40" s="43"/>
      <c r="R40" s="43"/>
      <c r="S40" s="43"/>
      <c r="T40" s="13"/>
      <c r="U40" s="13"/>
      <c r="V40" s="13"/>
      <c r="W40" s="13"/>
      <c r="X40" s="13"/>
      <c r="Y40" s="13"/>
      <c r="Z40" s="13"/>
      <c r="AA40" s="13"/>
      <c r="AB40" s="13"/>
      <c r="AC40" s="13"/>
      <c r="AD40" s="34"/>
      <c r="AE40" s="34"/>
      <c r="AF40" s="34"/>
      <c r="AG40" s="34"/>
      <c r="AH40" s="34"/>
      <c r="AI40" s="34"/>
      <c r="AJ40" s="34"/>
      <c r="AK40" s="34"/>
      <c r="AL40" s="34"/>
      <c r="AM40" s="35"/>
      <c r="AN40" s="34"/>
      <c r="AO40" s="32"/>
      <c r="AP40" s="108">
        <f t="shared" si="1"/>
        <v>0</v>
      </c>
      <c r="AQ40" s="32"/>
      <c r="AR40" s="32" t="s">
        <v>75</v>
      </c>
    </row>
    <row r="41" spans="1:44" s="44" customFormat="1" ht="28.8" x14ac:dyDescent="0.3">
      <c r="A41" s="168"/>
      <c r="B41" s="160"/>
      <c r="C41" s="18" t="s">
        <v>257</v>
      </c>
      <c r="D41" s="19"/>
      <c r="E41" s="18" t="s">
        <v>258</v>
      </c>
      <c r="F41" s="43"/>
      <c r="G41" s="13"/>
      <c r="H41" s="13"/>
      <c r="I41" s="13"/>
      <c r="J41" s="13"/>
      <c r="K41" s="13"/>
      <c r="L41" s="13"/>
      <c r="M41" s="127" t="s">
        <v>65</v>
      </c>
      <c r="N41" s="127" t="s">
        <v>65</v>
      </c>
      <c r="O41" s="127" t="s">
        <v>65</v>
      </c>
      <c r="P41" s="127" t="s">
        <v>65</v>
      </c>
      <c r="Q41" s="43"/>
      <c r="R41" s="43"/>
      <c r="S41" s="43"/>
      <c r="T41" s="13"/>
      <c r="U41" s="13"/>
      <c r="V41" s="13"/>
      <c r="W41" s="13"/>
      <c r="X41" s="13"/>
      <c r="Y41" s="13"/>
      <c r="Z41" s="13"/>
      <c r="AA41" s="13"/>
      <c r="AB41" s="13"/>
      <c r="AC41" s="13"/>
      <c r="AD41" s="34">
        <v>1</v>
      </c>
      <c r="AE41" s="45">
        <v>8505</v>
      </c>
      <c r="AF41" s="45"/>
      <c r="AG41" s="45">
        <v>8505</v>
      </c>
      <c r="AH41" s="36"/>
      <c r="AI41" s="34"/>
      <c r="AJ41" s="34"/>
      <c r="AK41" s="34" t="s">
        <v>68</v>
      </c>
      <c r="AL41" s="34"/>
      <c r="AM41" s="35"/>
      <c r="AN41" s="34"/>
      <c r="AO41" s="32" t="s">
        <v>212</v>
      </c>
      <c r="AP41" s="108">
        <f t="shared" si="1"/>
        <v>8505</v>
      </c>
      <c r="AQ41" s="32"/>
      <c r="AR41" s="32" t="s">
        <v>75</v>
      </c>
    </row>
    <row r="42" spans="1:44" s="44" customFormat="1" ht="22.5" customHeight="1" x14ac:dyDescent="0.3">
      <c r="A42" s="169"/>
      <c r="B42" s="14" t="s">
        <v>46</v>
      </c>
      <c r="C42" s="73"/>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8">
        <f>SUM(AG37:AG41)</f>
        <v>51055</v>
      </c>
      <c r="AH42" s="78">
        <f>SUM(AH37:AH41)</f>
        <v>0</v>
      </c>
      <c r="AI42" s="74"/>
      <c r="AJ42" s="74"/>
      <c r="AK42" s="74"/>
      <c r="AL42" s="74"/>
      <c r="AM42" s="74"/>
      <c r="AN42" s="74"/>
      <c r="AO42" s="75"/>
      <c r="AP42" s="109">
        <f>SUM(AP37:AP41)</f>
        <v>51055</v>
      </c>
      <c r="AQ42" s="42"/>
      <c r="AR42" s="42"/>
    </row>
    <row r="43" spans="1:44" ht="28.5" customHeight="1" x14ac:dyDescent="0.3">
      <c r="A43" s="84" t="s">
        <v>28</v>
      </c>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
        <f>AG42+AG36+AG20</f>
        <v>201982.40000000002</v>
      </c>
      <c r="AH43" s="8">
        <f>AH42+AH36+AH20</f>
        <v>447072.6</v>
      </c>
      <c r="AI43" s="85"/>
      <c r="AJ43" s="85"/>
      <c r="AK43" s="85"/>
      <c r="AL43" s="85"/>
      <c r="AM43" s="85"/>
      <c r="AN43" s="85"/>
      <c r="AO43" s="86"/>
      <c r="AP43" s="93">
        <f>AP42+AP36+AP20</f>
        <v>649055</v>
      </c>
      <c r="AQ43" s="157"/>
      <c r="AR43" s="158"/>
    </row>
    <row r="44" spans="1:44" ht="57.6" x14ac:dyDescent="0.3">
      <c r="A44" s="167" t="s">
        <v>241</v>
      </c>
      <c r="B44" s="159" t="s">
        <v>267</v>
      </c>
      <c r="C44" s="37" t="s">
        <v>177</v>
      </c>
      <c r="D44" s="18"/>
      <c r="E44" s="37" t="s">
        <v>183</v>
      </c>
      <c r="F44" s="1"/>
      <c r="G44" s="1"/>
      <c r="H44" s="1"/>
      <c r="J44" s="2"/>
      <c r="K44" s="1"/>
      <c r="L44" s="1"/>
      <c r="M44" s="1"/>
      <c r="N44" s="127" t="s">
        <v>65</v>
      </c>
      <c r="O44" s="9"/>
      <c r="P44" s="9"/>
      <c r="Q44" s="9"/>
      <c r="R44" s="9"/>
      <c r="S44" s="9"/>
      <c r="T44" s="9"/>
      <c r="U44" s="9"/>
      <c r="V44" s="9"/>
      <c r="W44" s="9"/>
      <c r="X44" s="9"/>
      <c r="Y44" s="9"/>
      <c r="Z44" s="9"/>
      <c r="AA44" s="9"/>
      <c r="AB44" s="9"/>
      <c r="AC44" s="9"/>
      <c r="AD44" s="2"/>
      <c r="AE44" s="2"/>
      <c r="AF44" s="2"/>
      <c r="AG44" s="45"/>
      <c r="AH44" s="45"/>
      <c r="AI44" s="6"/>
      <c r="AJ44" s="1"/>
      <c r="AK44" s="1"/>
      <c r="AL44" s="1"/>
      <c r="AM44" s="27"/>
      <c r="AN44" s="1"/>
      <c r="AO44" s="1"/>
      <c r="AP44" s="108">
        <f t="shared" ref="AP44:AP46" si="2">AE44*AD44</f>
        <v>0</v>
      </c>
      <c r="AQ44" s="32"/>
      <c r="AR44" s="2" t="s">
        <v>98</v>
      </c>
    </row>
    <row r="45" spans="1:44" ht="43.2" x14ac:dyDescent="0.3">
      <c r="A45" s="168"/>
      <c r="B45" s="160"/>
      <c r="C45" s="37" t="s">
        <v>178</v>
      </c>
      <c r="D45" s="18"/>
      <c r="E45" s="37" t="s">
        <v>182</v>
      </c>
      <c r="F45" s="1"/>
      <c r="G45" s="1"/>
      <c r="H45" s="1"/>
      <c r="I45" s="2"/>
      <c r="J45" s="1"/>
      <c r="K45" s="1"/>
      <c r="L45" s="1"/>
      <c r="M45" s="1"/>
      <c r="N45" s="127" t="s">
        <v>65</v>
      </c>
      <c r="O45" s="9"/>
      <c r="P45" s="9"/>
      <c r="Q45" s="9"/>
      <c r="R45" s="9"/>
      <c r="S45" s="9"/>
      <c r="T45" s="9"/>
      <c r="U45" s="9"/>
      <c r="V45" s="9"/>
      <c r="W45" s="9"/>
      <c r="X45" s="9"/>
      <c r="Y45" s="9"/>
      <c r="Z45" s="9"/>
      <c r="AA45" s="9"/>
      <c r="AB45" s="9"/>
      <c r="AC45" s="9"/>
      <c r="AD45" s="2"/>
      <c r="AE45" s="2"/>
      <c r="AF45" s="2"/>
      <c r="AG45" s="45"/>
      <c r="AH45" s="45"/>
      <c r="AI45" s="6"/>
      <c r="AJ45" s="1"/>
      <c r="AK45" s="1"/>
      <c r="AL45" s="1"/>
      <c r="AM45" s="27"/>
      <c r="AN45" s="1"/>
      <c r="AO45" s="1"/>
      <c r="AP45" s="108">
        <f t="shared" si="2"/>
        <v>0</v>
      </c>
      <c r="AQ45" s="32"/>
      <c r="AR45" s="2" t="s">
        <v>98</v>
      </c>
    </row>
    <row r="46" spans="1:44" ht="57.6" x14ac:dyDescent="0.3">
      <c r="A46" s="168"/>
      <c r="B46" s="160"/>
      <c r="C46" s="37" t="s">
        <v>171</v>
      </c>
      <c r="D46" s="18"/>
      <c r="E46" s="37" t="s">
        <v>190</v>
      </c>
      <c r="F46" s="1"/>
      <c r="G46" s="1"/>
      <c r="H46" s="1"/>
      <c r="I46" s="1"/>
      <c r="J46" s="1"/>
      <c r="K46" s="2"/>
      <c r="L46" s="2"/>
      <c r="M46" s="2"/>
      <c r="N46" s="1"/>
      <c r="O46" s="127" t="s">
        <v>65</v>
      </c>
      <c r="P46" s="9"/>
      <c r="Q46" s="130" t="s">
        <v>65</v>
      </c>
      <c r="R46" s="2"/>
      <c r="S46" s="2"/>
      <c r="T46" s="2"/>
      <c r="U46" s="2"/>
      <c r="V46" s="2"/>
      <c r="W46" s="2"/>
      <c r="X46" s="2"/>
      <c r="Y46" s="2"/>
      <c r="Z46" s="2"/>
      <c r="AA46" s="9"/>
      <c r="AB46" s="9"/>
      <c r="AC46" s="9"/>
      <c r="AD46" s="2"/>
      <c r="AE46" s="2"/>
      <c r="AF46" s="2"/>
      <c r="AG46" s="45"/>
      <c r="AH46" s="45"/>
      <c r="AI46" s="6"/>
      <c r="AJ46" s="1"/>
      <c r="AK46" s="1"/>
      <c r="AL46" s="1"/>
      <c r="AM46" s="27"/>
      <c r="AN46" s="1"/>
      <c r="AO46" s="1"/>
      <c r="AP46" s="108">
        <f t="shared" si="2"/>
        <v>0</v>
      </c>
      <c r="AQ46" s="32"/>
      <c r="AR46" s="2" t="s">
        <v>98</v>
      </c>
    </row>
    <row r="47" spans="1:44" ht="43.2" x14ac:dyDescent="0.3">
      <c r="A47" s="168"/>
      <c r="B47" s="160"/>
      <c r="C47" s="37" t="s">
        <v>179</v>
      </c>
      <c r="D47" s="18"/>
      <c r="E47" s="37" t="s">
        <v>242</v>
      </c>
      <c r="F47" s="1"/>
      <c r="G47" s="1"/>
      <c r="H47" s="1"/>
      <c r="I47" s="1"/>
      <c r="J47" s="1"/>
      <c r="K47" s="2"/>
      <c r="L47" s="2"/>
      <c r="M47" s="2"/>
      <c r="N47" s="1"/>
      <c r="O47" s="9"/>
      <c r="P47" s="127" t="s">
        <v>65</v>
      </c>
      <c r="Q47" s="127"/>
      <c r="R47" s="130" t="s">
        <v>65</v>
      </c>
      <c r="S47" s="130" t="s">
        <v>65</v>
      </c>
      <c r="T47" s="2"/>
      <c r="U47" s="2"/>
      <c r="V47" s="2"/>
      <c r="W47" s="2"/>
      <c r="X47" s="2"/>
      <c r="Y47" s="2"/>
      <c r="Z47" s="2"/>
      <c r="AA47" s="9"/>
      <c r="AB47" s="9"/>
      <c r="AC47" s="9"/>
      <c r="AD47" s="2"/>
      <c r="AE47" s="45"/>
      <c r="AF47" s="45"/>
      <c r="AG47" s="45"/>
      <c r="AH47" s="45"/>
      <c r="AI47" s="6"/>
      <c r="AJ47" s="1"/>
      <c r="AK47" s="2"/>
      <c r="AL47" s="1"/>
      <c r="AM47" s="27"/>
      <c r="AN47" s="1"/>
      <c r="AO47" s="1"/>
      <c r="AP47" s="108"/>
      <c r="AQ47" s="32"/>
      <c r="AR47" s="2" t="s">
        <v>98</v>
      </c>
    </row>
    <row r="48" spans="1:44" ht="57.6" x14ac:dyDescent="0.3">
      <c r="A48" s="168"/>
      <c r="B48" s="160"/>
      <c r="C48" s="37" t="s">
        <v>180</v>
      </c>
      <c r="D48" s="18"/>
      <c r="E48" s="37" t="s">
        <v>99</v>
      </c>
      <c r="F48" s="1"/>
      <c r="G48" s="1"/>
      <c r="H48" s="1"/>
      <c r="I48" s="1"/>
      <c r="J48" s="1"/>
      <c r="K48" s="2"/>
      <c r="L48" s="2"/>
      <c r="M48" s="2"/>
      <c r="N48" s="2"/>
      <c r="O48" s="13"/>
      <c r="P48" s="13"/>
      <c r="Q48" s="127"/>
      <c r="R48" s="127"/>
      <c r="S48" s="130" t="s">
        <v>65</v>
      </c>
      <c r="T48" s="130" t="s">
        <v>65</v>
      </c>
      <c r="U48" s="2"/>
      <c r="V48" s="2"/>
      <c r="W48" s="2"/>
      <c r="X48" s="2"/>
      <c r="Y48" s="2"/>
      <c r="Z48" s="2"/>
      <c r="AA48" s="9"/>
      <c r="AB48" s="9"/>
      <c r="AC48" s="9"/>
      <c r="AD48" s="2">
        <v>1</v>
      </c>
      <c r="AE48" s="45">
        <v>115000</v>
      </c>
      <c r="AF48" s="45"/>
      <c r="AG48" s="45"/>
      <c r="AH48" s="45">
        <f>AE48</f>
        <v>115000</v>
      </c>
      <c r="AI48" s="6"/>
      <c r="AJ48" s="1"/>
      <c r="AK48" s="2" t="s">
        <v>100</v>
      </c>
      <c r="AL48" s="1"/>
      <c r="AM48" s="27"/>
      <c r="AN48" s="1"/>
      <c r="AO48" s="1"/>
      <c r="AP48" s="108">
        <f>AH48+AG48</f>
        <v>115000</v>
      </c>
      <c r="AQ48" s="32" t="s">
        <v>243</v>
      </c>
      <c r="AR48" s="2" t="s">
        <v>73</v>
      </c>
    </row>
    <row r="49" spans="1:44" ht="28.8" x14ac:dyDescent="0.3">
      <c r="A49" s="168"/>
      <c r="B49" s="160"/>
      <c r="C49" s="37"/>
      <c r="D49" s="18"/>
      <c r="E49" s="37" t="s">
        <v>97</v>
      </c>
      <c r="F49" s="1"/>
      <c r="G49" s="1"/>
      <c r="H49" s="1"/>
      <c r="I49" s="1"/>
      <c r="J49" s="1"/>
      <c r="K49" s="2"/>
      <c r="L49" s="2"/>
      <c r="M49" s="2"/>
      <c r="N49" s="2"/>
      <c r="O49" s="13"/>
      <c r="P49" s="13"/>
      <c r="Q49" s="2"/>
      <c r="R49" s="2"/>
      <c r="S49" s="127"/>
      <c r="T49" s="2"/>
      <c r="U49" s="130" t="s">
        <v>65</v>
      </c>
      <c r="V49" s="2"/>
      <c r="W49" s="2"/>
      <c r="X49" s="2"/>
      <c r="Y49" s="2"/>
      <c r="Z49" s="2"/>
      <c r="AA49" s="9"/>
      <c r="AB49" s="9"/>
      <c r="AC49" s="9"/>
      <c r="AD49" s="2"/>
      <c r="AE49" s="2"/>
      <c r="AF49" s="2"/>
      <c r="AG49" s="45"/>
      <c r="AH49" s="45"/>
      <c r="AI49" s="6"/>
      <c r="AJ49" s="1"/>
      <c r="AK49" s="1"/>
      <c r="AL49" s="1"/>
      <c r="AM49" s="27"/>
      <c r="AN49" s="1"/>
      <c r="AO49" s="1"/>
      <c r="AP49" s="108">
        <f t="shared" ref="AP49:AP76" si="3">AH49+AG49</f>
        <v>0</v>
      </c>
      <c r="AQ49" s="32"/>
      <c r="AR49" s="32" t="s">
        <v>103</v>
      </c>
    </row>
    <row r="50" spans="1:44" ht="28.8" x14ac:dyDescent="0.3">
      <c r="A50" s="168"/>
      <c r="B50" s="160"/>
      <c r="C50" s="37"/>
      <c r="D50" s="18"/>
      <c r="E50" s="37" t="s">
        <v>93</v>
      </c>
      <c r="F50" s="1"/>
      <c r="G50" s="1"/>
      <c r="H50" s="1"/>
      <c r="I50" s="1"/>
      <c r="J50" s="1"/>
      <c r="K50" s="2"/>
      <c r="L50" s="2"/>
      <c r="M50" s="2"/>
      <c r="N50" s="2"/>
      <c r="O50" s="13"/>
      <c r="P50" s="13"/>
      <c r="Q50" s="2"/>
      <c r="R50" s="2"/>
      <c r="S50" s="2"/>
      <c r="T50" s="127"/>
      <c r="U50" s="127"/>
      <c r="V50" s="130" t="s">
        <v>65</v>
      </c>
      <c r="W50" s="130" t="s">
        <v>65</v>
      </c>
      <c r="X50" s="2"/>
      <c r="Y50" s="2"/>
      <c r="Z50" s="2"/>
      <c r="AA50" s="9"/>
      <c r="AB50" s="9"/>
      <c r="AC50" s="9"/>
      <c r="AD50" s="2"/>
      <c r="AE50" s="2"/>
      <c r="AF50" s="2"/>
      <c r="AG50" s="45"/>
      <c r="AH50" s="45"/>
      <c r="AI50" s="6"/>
      <c r="AJ50" s="1"/>
      <c r="AK50" s="1"/>
      <c r="AL50" s="1"/>
      <c r="AM50" s="27"/>
      <c r="AN50" s="1"/>
      <c r="AO50" s="1"/>
      <c r="AP50" s="108">
        <f t="shared" si="3"/>
        <v>0</v>
      </c>
      <c r="AQ50" s="32"/>
      <c r="AR50" s="32" t="s">
        <v>103</v>
      </c>
    </row>
    <row r="51" spans="1:44" ht="28.8" x14ac:dyDescent="0.3">
      <c r="A51" s="168"/>
      <c r="B51" s="160"/>
      <c r="D51" s="18"/>
      <c r="E51" s="37" t="s">
        <v>244</v>
      </c>
      <c r="F51" s="1"/>
      <c r="G51" s="1"/>
      <c r="H51" s="1"/>
      <c r="I51" s="1"/>
      <c r="J51" s="1"/>
      <c r="K51" s="1"/>
      <c r="L51" s="1"/>
      <c r="M51" s="1"/>
      <c r="N51" s="39"/>
      <c r="O51" s="39"/>
      <c r="P51" s="39"/>
      <c r="Q51" s="132"/>
      <c r="R51" s="2"/>
      <c r="S51" s="127"/>
      <c r="T51" s="127"/>
      <c r="U51" s="130" t="s">
        <v>65</v>
      </c>
      <c r="V51" s="130" t="s">
        <v>65</v>
      </c>
      <c r="W51" s="130" t="s">
        <v>65</v>
      </c>
      <c r="X51" s="130" t="s">
        <v>65</v>
      </c>
      <c r="Y51" s="2"/>
      <c r="Z51" s="2"/>
      <c r="AA51" s="9"/>
      <c r="AB51" s="9"/>
      <c r="AC51" s="9"/>
      <c r="AD51" s="2"/>
      <c r="AE51" s="2"/>
      <c r="AF51" s="2"/>
      <c r="AG51" s="45"/>
      <c r="AH51" s="45"/>
      <c r="AI51" s="6"/>
      <c r="AJ51" s="1"/>
      <c r="AK51" s="1"/>
      <c r="AL51" s="1"/>
      <c r="AM51" s="27"/>
      <c r="AN51" s="1"/>
      <c r="AO51" s="1"/>
      <c r="AP51" s="108">
        <f t="shared" si="3"/>
        <v>0</v>
      </c>
      <c r="AQ51" s="32"/>
      <c r="AR51" s="32" t="s">
        <v>103</v>
      </c>
    </row>
    <row r="52" spans="1:44" ht="28.8" x14ac:dyDescent="0.3">
      <c r="A52" s="168"/>
      <c r="B52" s="160"/>
      <c r="C52" s="37"/>
      <c r="D52" s="18"/>
      <c r="E52" s="37" t="s">
        <v>245</v>
      </c>
      <c r="F52" s="1"/>
      <c r="G52" s="1"/>
      <c r="H52" s="1"/>
      <c r="I52" s="1"/>
      <c r="J52" s="1"/>
      <c r="K52" s="1"/>
      <c r="L52" s="1"/>
      <c r="M52" s="1"/>
      <c r="N52" s="1"/>
      <c r="O52" s="9"/>
      <c r="P52" s="9"/>
      <c r="Q52" s="2"/>
      <c r="R52" s="2"/>
      <c r="S52" s="2"/>
      <c r="T52" s="127"/>
      <c r="U52" s="2"/>
      <c r="V52" s="130" t="s">
        <v>65</v>
      </c>
      <c r="W52" s="2"/>
      <c r="X52" s="2"/>
      <c r="Y52" s="2"/>
      <c r="Z52" s="2"/>
      <c r="AA52" s="9"/>
      <c r="AB52" s="9"/>
      <c r="AC52" s="9"/>
      <c r="AD52" s="2"/>
      <c r="AE52" s="2"/>
      <c r="AF52" s="2"/>
      <c r="AG52" s="45"/>
      <c r="AH52" s="45"/>
      <c r="AI52" s="6"/>
      <c r="AJ52" s="1"/>
      <c r="AK52" s="1"/>
      <c r="AL52" s="1"/>
      <c r="AM52" s="27"/>
      <c r="AN52" s="1"/>
      <c r="AO52" s="1"/>
      <c r="AP52" s="108">
        <f t="shared" si="3"/>
        <v>0</v>
      </c>
      <c r="AQ52" s="32"/>
      <c r="AR52" s="32" t="s">
        <v>103</v>
      </c>
    </row>
    <row r="53" spans="1:44" ht="28.8" x14ac:dyDescent="0.3">
      <c r="A53" s="168"/>
      <c r="B53" s="160"/>
      <c r="C53" s="37"/>
      <c r="D53" s="18"/>
      <c r="E53" s="37" t="s">
        <v>94</v>
      </c>
      <c r="F53" s="1"/>
      <c r="G53" s="1"/>
      <c r="H53" s="1"/>
      <c r="I53" s="1"/>
      <c r="J53" s="1"/>
      <c r="K53" s="1"/>
      <c r="L53" s="1"/>
      <c r="M53" s="1"/>
      <c r="N53" s="1"/>
      <c r="O53" s="9"/>
      <c r="P53" s="9"/>
      <c r="Q53" s="2"/>
      <c r="R53" s="2"/>
      <c r="S53" s="2"/>
      <c r="T53" s="2"/>
      <c r="U53" s="127"/>
      <c r="V53" s="127"/>
      <c r="W53" s="130" t="s">
        <v>65</v>
      </c>
      <c r="X53" s="130" t="s">
        <v>65</v>
      </c>
      <c r="Y53" s="2"/>
      <c r="Z53" s="2"/>
      <c r="AA53" s="9"/>
      <c r="AB53" s="9"/>
      <c r="AC53" s="9"/>
      <c r="AD53" s="2"/>
      <c r="AE53" s="2"/>
      <c r="AF53" s="2"/>
      <c r="AG53" s="45"/>
      <c r="AH53" s="45"/>
      <c r="AI53" s="6"/>
      <c r="AJ53" s="1"/>
      <c r="AK53" s="1"/>
      <c r="AL53" s="1"/>
      <c r="AM53" s="27"/>
      <c r="AN53" s="1"/>
      <c r="AO53" s="1"/>
      <c r="AP53" s="108">
        <f t="shared" si="3"/>
        <v>0</v>
      </c>
      <c r="AQ53" s="32"/>
      <c r="AR53" s="32" t="s">
        <v>103</v>
      </c>
    </row>
    <row r="54" spans="1:44" ht="43.2" x14ac:dyDescent="0.3">
      <c r="A54" s="168"/>
      <c r="B54" s="160"/>
      <c r="C54" s="37"/>
      <c r="D54" s="18"/>
      <c r="E54" s="37" t="s">
        <v>246</v>
      </c>
      <c r="F54" s="1"/>
      <c r="G54" s="1"/>
      <c r="H54" s="1"/>
      <c r="I54" s="1"/>
      <c r="J54" s="1"/>
      <c r="K54" s="1"/>
      <c r="L54" s="1"/>
      <c r="M54" s="1"/>
      <c r="N54" s="1"/>
      <c r="O54" s="9"/>
      <c r="P54" s="9"/>
      <c r="Q54" s="2"/>
      <c r="R54" s="2"/>
      <c r="S54" s="2"/>
      <c r="T54" s="2"/>
      <c r="U54" s="2"/>
      <c r="V54" s="2"/>
      <c r="W54" s="127"/>
      <c r="X54" s="2"/>
      <c r="Y54" s="130" t="s">
        <v>65</v>
      </c>
      <c r="Z54" s="2"/>
      <c r="AA54" s="9"/>
      <c r="AB54" s="9"/>
      <c r="AC54" s="9"/>
      <c r="AD54" s="2"/>
      <c r="AE54" s="2"/>
      <c r="AF54" s="2"/>
      <c r="AG54" s="45"/>
      <c r="AH54" s="45">
        <f>AE54*AD54</f>
        <v>0</v>
      </c>
      <c r="AI54" s="6"/>
      <c r="AJ54" s="1"/>
      <c r="AK54" s="1"/>
      <c r="AL54" s="1"/>
      <c r="AM54" s="27"/>
      <c r="AN54" s="1"/>
      <c r="AO54" s="1"/>
      <c r="AP54" s="108">
        <f t="shared" si="3"/>
        <v>0</v>
      </c>
      <c r="AQ54" s="32"/>
      <c r="AR54" s="32" t="s">
        <v>103</v>
      </c>
    </row>
    <row r="55" spans="1:44" ht="57.6" x14ac:dyDescent="0.3">
      <c r="A55" s="168"/>
      <c r="B55" s="160"/>
      <c r="C55" s="18" t="s">
        <v>92</v>
      </c>
      <c r="D55" s="18"/>
      <c r="E55" s="1" t="s">
        <v>95</v>
      </c>
      <c r="F55" s="1"/>
      <c r="G55" s="1"/>
      <c r="H55" s="1"/>
      <c r="I55" s="1"/>
      <c r="J55" s="1"/>
      <c r="K55" s="1"/>
      <c r="L55" s="1"/>
      <c r="M55" s="1"/>
      <c r="N55" s="13"/>
      <c r="O55" s="13"/>
      <c r="P55" s="13"/>
      <c r="Q55" s="2"/>
      <c r="R55" s="127"/>
      <c r="S55" s="2"/>
      <c r="T55" s="130" t="s">
        <v>65</v>
      </c>
      <c r="U55" s="2"/>
      <c r="V55" s="130" t="s">
        <v>65</v>
      </c>
      <c r="W55" s="2"/>
      <c r="X55" s="130" t="s">
        <v>65</v>
      </c>
      <c r="Y55" s="2"/>
      <c r="Z55" s="2"/>
      <c r="AA55" s="9"/>
      <c r="AB55" s="9"/>
      <c r="AC55" s="9"/>
      <c r="AD55" s="2"/>
      <c r="AE55" s="2"/>
      <c r="AF55" s="2"/>
      <c r="AG55" s="45"/>
      <c r="AH55" s="45"/>
      <c r="AI55" s="6"/>
      <c r="AJ55" s="1"/>
      <c r="AK55" s="1"/>
      <c r="AL55" s="1"/>
      <c r="AM55" s="27"/>
      <c r="AN55" s="1"/>
      <c r="AO55" s="1"/>
      <c r="AP55" s="108">
        <f t="shared" si="3"/>
        <v>0</v>
      </c>
      <c r="AQ55" s="32"/>
      <c r="AR55" s="2" t="s">
        <v>98</v>
      </c>
    </row>
    <row r="56" spans="1:44" ht="57.6" x14ac:dyDescent="0.3">
      <c r="A56" s="168"/>
      <c r="B56" s="160"/>
      <c r="C56" s="18"/>
      <c r="D56" s="18"/>
      <c r="E56" s="1" t="s">
        <v>189</v>
      </c>
      <c r="F56" s="1"/>
      <c r="G56" s="1"/>
      <c r="H56" s="1"/>
      <c r="I56" s="1"/>
      <c r="J56" s="1"/>
      <c r="K56" s="1"/>
      <c r="L56" s="1"/>
      <c r="M56" s="1"/>
      <c r="N56" s="1"/>
      <c r="O56" s="9"/>
      <c r="P56" s="9"/>
      <c r="Q56" s="2"/>
      <c r="R56" s="2"/>
      <c r="S56" s="2"/>
      <c r="T56" s="2"/>
      <c r="U56" s="2"/>
      <c r="V56" s="127"/>
      <c r="W56" s="2"/>
      <c r="X56" s="130" t="s">
        <v>65</v>
      </c>
      <c r="Y56" s="2"/>
      <c r="Z56" s="2"/>
      <c r="AA56" s="9"/>
      <c r="AB56" s="9"/>
      <c r="AC56" s="9"/>
      <c r="AD56" s="2">
        <v>1</v>
      </c>
      <c r="AE56" s="45">
        <v>30000</v>
      </c>
      <c r="AF56" s="45"/>
      <c r="AG56" s="45"/>
      <c r="AH56" s="45">
        <v>30000</v>
      </c>
      <c r="AI56" s="6"/>
      <c r="AJ56" s="1"/>
      <c r="AK56" s="1" t="s">
        <v>102</v>
      </c>
      <c r="AL56" s="1"/>
      <c r="AM56" s="27"/>
      <c r="AN56" s="1"/>
      <c r="AO56" s="1"/>
      <c r="AP56" s="108">
        <f t="shared" si="3"/>
        <v>30000</v>
      </c>
      <c r="AQ56" s="32"/>
      <c r="AR56" s="2" t="s">
        <v>98</v>
      </c>
    </row>
    <row r="57" spans="1:44" ht="28.8" x14ac:dyDescent="0.3">
      <c r="A57" s="168"/>
      <c r="B57" s="161"/>
      <c r="C57" s="18"/>
      <c r="D57" s="18"/>
      <c r="E57" s="1" t="s">
        <v>96</v>
      </c>
      <c r="F57" s="1"/>
      <c r="G57" s="1"/>
      <c r="H57" s="1"/>
      <c r="I57" s="1"/>
      <c r="J57" s="1"/>
      <c r="K57" s="1"/>
      <c r="L57" s="1"/>
      <c r="M57" s="1"/>
      <c r="N57" s="1"/>
      <c r="O57" s="9"/>
      <c r="P57" s="9"/>
      <c r="Q57" s="2"/>
      <c r="R57" s="2"/>
      <c r="S57" s="2"/>
      <c r="T57" s="2"/>
      <c r="U57" s="2"/>
      <c r="V57" s="127"/>
      <c r="W57" s="2"/>
      <c r="X57" s="130" t="s">
        <v>65</v>
      </c>
      <c r="Y57" s="2"/>
      <c r="Z57" s="2"/>
      <c r="AA57" s="9"/>
      <c r="AB57" s="9"/>
      <c r="AC57" s="9"/>
      <c r="AD57" s="2">
        <v>1</v>
      </c>
      <c r="AE57" s="45">
        <v>15000</v>
      </c>
      <c r="AF57" s="45"/>
      <c r="AG57" s="45"/>
      <c r="AH57" s="45">
        <v>15000</v>
      </c>
      <c r="AI57" s="6"/>
      <c r="AJ57" s="1"/>
      <c r="AK57" s="1" t="s">
        <v>101</v>
      </c>
      <c r="AL57" s="1"/>
      <c r="AM57" s="27"/>
      <c r="AN57" s="1"/>
      <c r="AO57" s="1"/>
      <c r="AP57" s="108">
        <f t="shared" si="3"/>
        <v>15000</v>
      </c>
      <c r="AQ57" s="32"/>
      <c r="AR57" s="2" t="s">
        <v>98</v>
      </c>
    </row>
    <row r="58" spans="1:44" ht="28.8" x14ac:dyDescent="0.3">
      <c r="A58" s="168"/>
      <c r="B58" s="126"/>
      <c r="C58" s="18" t="s">
        <v>215</v>
      </c>
      <c r="D58" s="18"/>
      <c r="E58" s="1" t="s">
        <v>216</v>
      </c>
      <c r="F58" s="1"/>
      <c r="G58" s="1"/>
      <c r="H58" s="1"/>
      <c r="I58" s="1"/>
      <c r="J58" s="1"/>
      <c r="K58" s="1"/>
      <c r="L58" s="127" t="s">
        <v>65</v>
      </c>
      <c r="M58" s="127" t="s">
        <v>65</v>
      </c>
      <c r="N58" s="1"/>
      <c r="O58" s="9"/>
      <c r="P58" s="9"/>
      <c r="Q58" s="9"/>
      <c r="R58" s="9"/>
      <c r="S58" s="9"/>
      <c r="T58" s="9"/>
      <c r="U58" s="9"/>
      <c r="V58" s="13"/>
      <c r="W58" s="9"/>
      <c r="X58" s="9"/>
      <c r="Y58" s="9"/>
      <c r="Z58" s="9"/>
      <c r="AA58" s="9"/>
      <c r="AB58" s="9"/>
      <c r="AC58" s="9"/>
      <c r="AD58" s="2"/>
      <c r="AE58" s="45"/>
      <c r="AF58" s="45"/>
      <c r="AG58" s="45"/>
      <c r="AH58" s="45"/>
      <c r="AI58" s="6"/>
      <c r="AJ58" s="1"/>
      <c r="AK58" s="1"/>
      <c r="AL58" s="1"/>
      <c r="AM58" s="27"/>
      <c r="AN58" s="1"/>
      <c r="AO58" s="1"/>
      <c r="AP58" s="108">
        <v>0</v>
      </c>
      <c r="AQ58" s="32"/>
      <c r="AR58" s="2"/>
    </row>
    <row r="59" spans="1:44" ht="28.8" x14ac:dyDescent="0.3">
      <c r="A59" s="168"/>
      <c r="B59" s="126"/>
      <c r="C59" s="18"/>
      <c r="D59" s="18"/>
      <c r="E59" s="1" t="s">
        <v>240</v>
      </c>
      <c r="F59" s="1"/>
      <c r="G59" s="1"/>
      <c r="H59" s="1"/>
      <c r="I59" s="1"/>
      <c r="J59" s="1"/>
      <c r="K59" s="1"/>
      <c r="L59" s="1"/>
      <c r="M59" s="1"/>
      <c r="N59" s="1"/>
      <c r="O59" s="127" t="s">
        <v>65</v>
      </c>
      <c r="P59" s="127" t="s">
        <v>65</v>
      </c>
      <c r="Q59" s="9"/>
      <c r="R59" s="9"/>
      <c r="S59" s="9"/>
      <c r="T59" s="9"/>
      <c r="U59" s="9"/>
      <c r="V59" s="13"/>
      <c r="W59" s="9"/>
      <c r="X59" s="9"/>
      <c r="Y59" s="9"/>
      <c r="Z59" s="9"/>
      <c r="AA59" s="9"/>
      <c r="AB59" s="9"/>
      <c r="AC59" s="9"/>
      <c r="AD59" s="2"/>
      <c r="AE59" s="45"/>
      <c r="AF59" s="45"/>
      <c r="AG59" s="45"/>
      <c r="AH59" s="45"/>
      <c r="AI59" s="6"/>
      <c r="AJ59" s="1"/>
      <c r="AK59" s="1"/>
      <c r="AL59" s="1"/>
      <c r="AM59" s="27"/>
      <c r="AN59" s="1"/>
      <c r="AO59" s="1"/>
      <c r="AP59" s="108">
        <v>0</v>
      </c>
      <c r="AQ59" s="32"/>
      <c r="AR59" s="2"/>
    </row>
    <row r="60" spans="1:44" ht="43.2" x14ac:dyDescent="0.3">
      <c r="A60" s="168"/>
      <c r="B60" s="126"/>
      <c r="C60" s="18"/>
      <c r="D60" s="18"/>
      <c r="E60" s="1" t="s">
        <v>213</v>
      </c>
      <c r="F60" s="1"/>
      <c r="G60" s="1"/>
      <c r="H60" s="1"/>
      <c r="I60" s="1"/>
      <c r="J60" s="1"/>
      <c r="K60" s="1"/>
      <c r="L60" s="1"/>
      <c r="M60" s="1"/>
      <c r="N60" s="1"/>
      <c r="O60" s="9"/>
      <c r="P60" s="9"/>
      <c r="Q60" s="127" t="s">
        <v>65</v>
      </c>
      <c r="R60" s="127" t="s">
        <v>65</v>
      </c>
      <c r="S60" s="9"/>
      <c r="T60" s="9"/>
      <c r="U60" s="9"/>
      <c r="V60" s="13"/>
      <c r="W60" s="9"/>
      <c r="X60" s="9"/>
      <c r="Y60" s="9"/>
      <c r="Z60" s="9"/>
      <c r="AA60" s="9"/>
      <c r="AB60" s="9"/>
      <c r="AC60" s="9"/>
      <c r="AD60" s="2">
        <v>1</v>
      </c>
      <c r="AE60" s="45">
        <v>60000</v>
      </c>
      <c r="AF60" s="45"/>
      <c r="AG60" s="45">
        <v>16678.05</v>
      </c>
      <c r="AH60" s="45">
        <v>38915.449999999997</v>
      </c>
      <c r="AI60" s="6"/>
      <c r="AJ60" s="1"/>
      <c r="AK60" s="2" t="s">
        <v>68</v>
      </c>
      <c r="AL60" s="1"/>
      <c r="AM60" s="27"/>
      <c r="AN60" s="1"/>
      <c r="AO60" s="1"/>
      <c r="AP60" s="108">
        <v>60000</v>
      </c>
      <c r="AQ60" s="32"/>
      <c r="AR60" s="2"/>
    </row>
    <row r="61" spans="1:44" ht="43.2" x14ac:dyDescent="0.3">
      <c r="A61" s="168"/>
      <c r="B61" s="126"/>
      <c r="C61" s="18"/>
      <c r="D61" s="18"/>
      <c r="E61" s="1" t="s">
        <v>214</v>
      </c>
      <c r="F61" s="1"/>
      <c r="G61" s="1"/>
      <c r="H61" s="1"/>
      <c r="I61" s="1"/>
      <c r="J61" s="1"/>
      <c r="K61" s="1"/>
      <c r="L61" s="1"/>
      <c r="M61" s="1"/>
      <c r="N61" s="1"/>
      <c r="O61" s="9"/>
      <c r="P61" s="9"/>
      <c r="Q61" s="9"/>
      <c r="R61" s="127" t="s">
        <v>65</v>
      </c>
      <c r="S61" s="127" t="s">
        <v>65</v>
      </c>
      <c r="T61" s="9"/>
      <c r="U61" s="9"/>
      <c r="V61" s="13"/>
      <c r="W61" s="9"/>
      <c r="X61" s="9"/>
      <c r="Y61" s="9"/>
      <c r="Z61" s="9"/>
      <c r="AA61" s="9"/>
      <c r="AB61" s="9"/>
      <c r="AC61" s="9"/>
      <c r="AD61" s="2"/>
      <c r="AE61" s="45"/>
      <c r="AF61" s="45"/>
      <c r="AG61" s="45"/>
      <c r="AH61" s="45"/>
      <c r="AI61" s="6"/>
      <c r="AJ61" s="1"/>
      <c r="AK61" s="1"/>
      <c r="AL61" s="1"/>
      <c r="AM61" s="27"/>
      <c r="AN61" s="1"/>
      <c r="AO61" s="1"/>
      <c r="AP61" s="108"/>
      <c r="AQ61" s="32"/>
      <c r="AR61" s="2"/>
    </row>
    <row r="62" spans="1:44" ht="25.5" customHeight="1" x14ac:dyDescent="0.3">
      <c r="A62" s="168"/>
      <c r="B62" s="73"/>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8">
        <f>SUM(AG44:AG61)</f>
        <v>16678.05</v>
      </c>
      <c r="AH62" s="78">
        <f>SUM(AH44:AH61)</f>
        <v>198915.45</v>
      </c>
      <c r="AI62" s="74"/>
      <c r="AJ62" s="74"/>
      <c r="AK62" s="74"/>
      <c r="AL62" s="74"/>
      <c r="AM62" s="74"/>
      <c r="AN62" s="74"/>
      <c r="AO62" s="75"/>
      <c r="AP62" s="109">
        <f>SUM(AP44:AP61)</f>
        <v>220000</v>
      </c>
      <c r="AQ62" s="42"/>
      <c r="AR62" s="41"/>
    </row>
    <row r="63" spans="1:44" ht="46.5" customHeight="1" x14ac:dyDescent="0.3">
      <c r="A63" s="168"/>
      <c r="B63" s="159" t="s">
        <v>268</v>
      </c>
      <c r="C63" s="18" t="s">
        <v>105</v>
      </c>
      <c r="D63" s="22"/>
      <c r="E63" s="1" t="s">
        <v>247</v>
      </c>
      <c r="F63" s="1"/>
      <c r="G63" s="1"/>
      <c r="H63" s="1"/>
      <c r="I63" s="2"/>
      <c r="J63" s="2"/>
      <c r="K63" s="2"/>
      <c r="L63" s="2"/>
      <c r="M63" s="127" t="s">
        <v>65</v>
      </c>
      <c r="N63" s="127" t="s">
        <v>65</v>
      </c>
      <c r="O63" s="2"/>
      <c r="P63" s="2"/>
      <c r="Q63" s="2"/>
      <c r="R63" s="2"/>
      <c r="S63" s="2"/>
      <c r="T63" s="2"/>
      <c r="U63" s="2"/>
      <c r="V63" s="2"/>
      <c r="W63" s="2"/>
      <c r="X63" s="2"/>
      <c r="Y63" s="2"/>
      <c r="Z63" s="2"/>
      <c r="AA63" s="2"/>
      <c r="AB63" s="1"/>
      <c r="AC63" s="1"/>
      <c r="AD63" s="2"/>
      <c r="AE63" s="2"/>
      <c r="AF63" s="2"/>
      <c r="AG63" s="2"/>
      <c r="AH63" s="2"/>
      <c r="AI63" s="6"/>
      <c r="AJ63" s="1"/>
      <c r="AK63" s="1"/>
      <c r="AL63" s="1"/>
      <c r="AM63" s="27"/>
      <c r="AN63" s="1"/>
      <c r="AO63" s="1"/>
      <c r="AP63" s="108">
        <f t="shared" si="3"/>
        <v>0</v>
      </c>
      <c r="AQ63" s="32"/>
      <c r="AR63" s="2" t="s">
        <v>98</v>
      </c>
    </row>
    <row r="64" spans="1:44" ht="61.5" customHeight="1" x14ac:dyDescent="0.3">
      <c r="A64" s="168"/>
      <c r="B64" s="160"/>
      <c r="C64" s="18"/>
      <c r="D64" s="22"/>
      <c r="E64" s="1" t="s">
        <v>240</v>
      </c>
      <c r="F64" s="1"/>
      <c r="G64" s="1"/>
      <c r="H64" s="1"/>
      <c r="I64" s="2"/>
      <c r="J64" s="2"/>
      <c r="K64" s="2"/>
      <c r="L64" s="2"/>
      <c r="M64" s="2"/>
      <c r="N64" s="2"/>
      <c r="O64" s="2"/>
      <c r="P64" s="2"/>
      <c r="Q64" s="2"/>
      <c r="R64" s="127" t="s">
        <v>65</v>
      </c>
      <c r="S64" s="127" t="s">
        <v>65</v>
      </c>
      <c r="T64" s="2"/>
      <c r="U64" s="2"/>
      <c r="V64" s="2"/>
      <c r="W64" s="2"/>
      <c r="X64" s="2"/>
      <c r="Y64" s="2"/>
      <c r="Z64" s="2"/>
      <c r="AA64" s="2"/>
      <c r="AB64" s="1"/>
      <c r="AC64" s="1"/>
      <c r="AD64" s="2">
        <v>1</v>
      </c>
      <c r="AE64" s="2">
        <v>100000</v>
      </c>
      <c r="AF64" s="45"/>
      <c r="AG64" s="45"/>
      <c r="AH64" s="45">
        <f>AE64</f>
        <v>100000</v>
      </c>
      <c r="AI64" s="1"/>
      <c r="AJ64" s="20"/>
      <c r="AK64" s="2" t="s">
        <v>141</v>
      </c>
      <c r="AL64" s="1"/>
      <c r="AM64" s="27"/>
      <c r="AN64" s="1"/>
      <c r="AO64" s="1"/>
      <c r="AP64" s="108">
        <f>AH64+AG64</f>
        <v>100000</v>
      </c>
      <c r="AQ64" s="32"/>
      <c r="AR64" s="2" t="s">
        <v>98</v>
      </c>
    </row>
    <row r="65" spans="1:44" ht="61.5" customHeight="1" x14ac:dyDescent="0.3">
      <c r="A65" s="168"/>
      <c r="B65" s="160"/>
      <c r="C65" s="18"/>
      <c r="D65" s="22"/>
      <c r="E65" s="1" t="s">
        <v>218</v>
      </c>
      <c r="F65" s="1"/>
      <c r="G65" s="1"/>
      <c r="H65" s="1"/>
      <c r="I65" s="2"/>
      <c r="J65" s="2"/>
      <c r="K65" s="2"/>
      <c r="L65" s="2"/>
      <c r="M65" s="2"/>
      <c r="N65" s="2"/>
      <c r="O65" s="2"/>
      <c r="P65" s="2"/>
      <c r="Q65" s="2"/>
      <c r="R65" s="2"/>
      <c r="S65" s="2"/>
      <c r="T65" s="127" t="s">
        <v>65</v>
      </c>
      <c r="U65" s="127" t="s">
        <v>65</v>
      </c>
      <c r="V65" s="2"/>
      <c r="W65" s="2"/>
      <c r="X65" s="2"/>
      <c r="Y65" s="2"/>
      <c r="Z65" s="2"/>
      <c r="AA65" s="2"/>
      <c r="AB65" s="1"/>
      <c r="AC65" s="1"/>
      <c r="AD65" s="2"/>
      <c r="AE65" s="2"/>
      <c r="AF65" s="2"/>
      <c r="AG65" s="2"/>
      <c r="AH65" s="2"/>
      <c r="AI65" s="6"/>
      <c r="AJ65" s="1"/>
      <c r="AK65" s="1"/>
      <c r="AL65" s="1"/>
      <c r="AM65" s="27"/>
      <c r="AN65" s="1"/>
      <c r="AO65" s="1"/>
      <c r="AP65" s="108"/>
      <c r="AQ65" s="32"/>
      <c r="AR65" s="2"/>
    </row>
    <row r="66" spans="1:44" ht="72" x14ac:dyDescent="0.3">
      <c r="A66" s="168"/>
      <c r="B66" s="160"/>
      <c r="C66" s="18" t="s">
        <v>106</v>
      </c>
      <c r="D66" s="22"/>
      <c r="E66" s="1" t="s">
        <v>219</v>
      </c>
      <c r="F66" s="1"/>
      <c r="G66" s="1"/>
      <c r="H66" s="1"/>
      <c r="I66" s="2"/>
      <c r="J66" s="39"/>
      <c r="K66" s="39"/>
      <c r="L66" s="2"/>
      <c r="M66" s="2"/>
      <c r="N66" s="2"/>
      <c r="O66" s="2"/>
      <c r="P66" s="39"/>
      <c r="Q66" s="39"/>
      <c r="R66" s="39"/>
      <c r="S66" s="39"/>
      <c r="T66" s="2"/>
      <c r="U66" s="127" t="s">
        <v>65</v>
      </c>
      <c r="V66" s="2"/>
      <c r="W66" s="2"/>
      <c r="X66" s="2"/>
      <c r="Y66" s="2"/>
      <c r="Z66" s="2"/>
      <c r="AA66" s="2"/>
      <c r="AB66" s="1"/>
      <c r="AC66" s="1"/>
      <c r="AD66" s="2"/>
      <c r="AE66" s="2"/>
      <c r="AF66" s="2"/>
      <c r="AG66" s="2"/>
      <c r="AH66" s="2"/>
      <c r="AI66" s="6"/>
      <c r="AJ66" s="1"/>
      <c r="AK66" s="1"/>
      <c r="AL66" s="1"/>
      <c r="AM66" s="27"/>
      <c r="AN66" s="1"/>
      <c r="AO66" s="1"/>
      <c r="AP66" s="108">
        <f t="shared" si="3"/>
        <v>0</v>
      </c>
      <c r="AQ66" s="32"/>
      <c r="AR66" s="2" t="s">
        <v>98</v>
      </c>
    </row>
    <row r="67" spans="1:44" ht="28.8" x14ac:dyDescent="0.3">
      <c r="A67" s="168"/>
      <c r="B67" s="160"/>
      <c r="C67" s="18" t="s">
        <v>220</v>
      </c>
      <c r="D67" s="22"/>
      <c r="E67" s="1" t="s">
        <v>221</v>
      </c>
      <c r="F67" s="1"/>
      <c r="G67" s="1"/>
      <c r="H67" s="1"/>
      <c r="I67" s="2"/>
      <c r="J67" s="39"/>
      <c r="K67" s="39"/>
      <c r="L67" s="2"/>
      <c r="M67" s="2"/>
      <c r="N67" s="2"/>
      <c r="O67" s="2"/>
      <c r="P67" s="39"/>
      <c r="Q67" s="39"/>
      <c r="R67" s="39"/>
      <c r="S67" s="39"/>
      <c r="T67" s="13"/>
      <c r="U67" s="13"/>
      <c r="V67" s="128" t="s">
        <v>65</v>
      </c>
      <c r="W67" s="13"/>
      <c r="X67" s="13"/>
      <c r="Y67" s="13"/>
      <c r="Z67" s="13"/>
      <c r="AA67" s="13"/>
      <c r="AB67" s="9"/>
      <c r="AC67" s="9"/>
      <c r="AD67" s="2"/>
      <c r="AE67" s="2"/>
      <c r="AF67" s="2"/>
      <c r="AG67" s="2"/>
      <c r="AH67" s="2"/>
      <c r="AI67" s="1"/>
      <c r="AJ67" s="20"/>
      <c r="AK67" s="1"/>
      <c r="AL67" s="1"/>
      <c r="AM67" s="27"/>
      <c r="AN67" s="1"/>
      <c r="AO67" s="1"/>
      <c r="AP67" s="108">
        <f t="shared" si="3"/>
        <v>0</v>
      </c>
      <c r="AQ67" s="32"/>
      <c r="AR67" s="2" t="s">
        <v>98</v>
      </c>
    </row>
    <row r="68" spans="1:44" ht="43.2" x14ac:dyDescent="0.3">
      <c r="A68" s="168"/>
      <c r="B68" s="160"/>
      <c r="C68" s="18"/>
      <c r="D68" s="22"/>
      <c r="E68" s="1" t="s">
        <v>142</v>
      </c>
      <c r="F68" s="1"/>
      <c r="G68" s="1"/>
      <c r="H68" s="1"/>
      <c r="I68" s="2"/>
      <c r="J68" s="39"/>
      <c r="K68" s="39"/>
      <c r="L68" s="2"/>
      <c r="M68" s="2"/>
      <c r="N68" s="2"/>
      <c r="O68" s="2"/>
      <c r="P68" s="2"/>
      <c r="Q68" s="13"/>
      <c r="R68" s="13"/>
      <c r="S68" s="13"/>
      <c r="T68" s="13"/>
      <c r="U68" s="13"/>
      <c r="V68" s="127" t="s">
        <v>65</v>
      </c>
      <c r="W68" s="127" t="s">
        <v>65</v>
      </c>
      <c r="X68" s="13"/>
      <c r="Y68" s="13"/>
      <c r="Z68" s="13"/>
      <c r="AA68" s="39"/>
      <c r="AB68" s="9"/>
      <c r="AC68" s="9"/>
      <c r="AD68" s="2">
        <v>1</v>
      </c>
      <c r="AE68" s="45">
        <v>55000</v>
      </c>
      <c r="AF68" s="2"/>
      <c r="AG68" s="2"/>
      <c r="AH68" s="45">
        <f>AE68</f>
        <v>55000</v>
      </c>
      <c r="AI68" s="1"/>
      <c r="AJ68" s="20"/>
      <c r="AK68" s="1" t="s">
        <v>224</v>
      </c>
      <c r="AL68" s="1"/>
      <c r="AM68" s="27"/>
      <c r="AN68" s="1"/>
      <c r="AO68" s="1"/>
      <c r="AP68" s="108">
        <f t="shared" si="3"/>
        <v>55000</v>
      </c>
      <c r="AQ68" s="32"/>
    </row>
    <row r="69" spans="1:44" ht="28.8" x14ac:dyDescent="0.3">
      <c r="A69" s="168"/>
      <c r="B69" s="160"/>
      <c r="C69" s="18" t="s">
        <v>217</v>
      </c>
      <c r="D69" s="22"/>
      <c r="E69" s="1" t="s">
        <v>248</v>
      </c>
      <c r="F69" s="1"/>
      <c r="G69" s="1"/>
      <c r="H69" s="1"/>
      <c r="J69" s="2"/>
      <c r="K69" s="2"/>
      <c r="L69" s="127" t="s">
        <v>65</v>
      </c>
      <c r="M69" s="2"/>
      <c r="N69" s="2"/>
      <c r="O69" s="2"/>
      <c r="P69" s="2"/>
      <c r="Q69" s="2"/>
      <c r="R69" s="2"/>
      <c r="S69" s="2"/>
      <c r="T69" s="13"/>
      <c r="U69" s="71"/>
      <c r="V69" s="71"/>
      <c r="W69" s="71"/>
      <c r="X69" s="71"/>
      <c r="Y69" s="71"/>
      <c r="Z69" s="13"/>
      <c r="AA69" s="13"/>
      <c r="AB69" s="9"/>
      <c r="AC69" s="9"/>
      <c r="AD69" s="2">
        <v>1</v>
      </c>
      <c r="AE69" s="45">
        <v>100000</v>
      </c>
      <c r="AF69" s="39"/>
      <c r="AG69" s="45"/>
      <c r="AH69" s="45">
        <f>AE69</f>
        <v>100000</v>
      </c>
      <c r="AI69" s="1"/>
      <c r="AJ69" s="20"/>
      <c r="AK69" s="2" t="s">
        <v>68</v>
      </c>
      <c r="AL69" s="1"/>
      <c r="AM69" s="27"/>
      <c r="AN69" s="1"/>
      <c r="AO69" s="1"/>
      <c r="AP69" s="108">
        <f t="shared" si="3"/>
        <v>100000</v>
      </c>
      <c r="AQ69" s="32"/>
      <c r="AR69" s="2" t="s">
        <v>98</v>
      </c>
    </row>
    <row r="70" spans="1:44" x14ac:dyDescent="0.3">
      <c r="A70" s="168"/>
      <c r="B70" s="160"/>
      <c r="C70" s="18"/>
      <c r="D70" s="22"/>
      <c r="E70" s="1" t="s">
        <v>194</v>
      </c>
      <c r="F70" s="1"/>
      <c r="G70" s="1"/>
      <c r="H70" s="1"/>
      <c r="I70" s="2"/>
      <c r="J70" s="2"/>
      <c r="K70" s="39"/>
      <c r="L70" s="39"/>
      <c r="M70" s="39"/>
      <c r="N70" s="129" t="s">
        <v>65</v>
      </c>
      <c r="O70" s="129" t="s">
        <v>65</v>
      </c>
      <c r="P70" s="39"/>
      <c r="Q70" s="39"/>
      <c r="R70" s="2"/>
      <c r="S70" s="2"/>
      <c r="T70" s="2"/>
      <c r="U70" s="2"/>
      <c r="V70" s="2"/>
      <c r="W70" s="2"/>
      <c r="X70" s="2"/>
      <c r="Y70" s="2"/>
      <c r="Z70" s="2"/>
      <c r="AA70" s="13"/>
      <c r="AB70" s="9"/>
      <c r="AC70" s="9"/>
      <c r="AD70" s="2"/>
      <c r="AE70" s="45"/>
      <c r="AF70" s="45"/>
      <c r="AG70" s="45"/>
      <c r="AH70" s="45"/>
      <c r="AI70" s="1"/>
      <c r="AJ70" s="20"/>
      <c r="AK70" s="1"/>
      <c r="AL70" s="1"/>
      <c r="AM70" s="27"/>
      <c r="AN70" s="1"/>
      <c r="AO70" s="1"/>
      <c r="AP70" s="108">
        <f t="shared" si="3"/>
        <v>0</v>
      </c>
      <c r="AQ70" s="32"/>
      <c r="AR70" s="2"/>
    </row>
    <row r="71" spans="1:44" ht="43.2" x14ac:dyDescent="0.3">
      <c r="A71" s="168"/>
      <c r="B71" s="160"/>
      <c r="C71" s="18"/>
      <c r="D71" s="22"/>
      <c r="E71" s="1" t="s">
        <v>222</v>
      </c>
      <c r="F71" s="1"/>
      <c r="G71" s="1"/>
      <c r="H71" s="1"/>
      <c r="I71" s="2"/>
      <c r="J71" s="2"/>
      <c r="K71" s="39"/>
      <c r="L71" s="39"/>
      <c r="M71" s="39"/>
      <c r="N71" s="39"/>
      <c r="O71" s="39"/>
      <c r="P71" s="129" t="s">
        <v>65</v>
      </c>
      <c r="Q71" s="129" t="s">
        <v>65</v>
      </c>
      <c r="R71" s="2"/>
      <c r="S71" s="2"/>
      <c r="T71" s="2"/>
      <c r="U71" s="2"/>
      <c r="V71" s="2"/>
      <c r="W71" s="2"/>
      <c r="X71" s="2"/>
      <c r="Y71" s="2"/>
      <c r="Z71" s="2"/>
      <c r="AA71" s="13"/>
      <c r="AB71" s="9"/>
      <c r="AC71" s="9"/>
      <c r="AD71" s="2"/>
      <c r="AE71" s="45"/>
      <c r="AF71" s="45"/>
      <c r="AG71" s="45"/>
      <c r="AH71" s="45"/>
      <c r="AI71" s="1"/>
      <c r="AJ71" s="20"/>
      <c r="AK71" s="1"/>
      <c r="AL71" s="1"/>
      <c r="AM71" s="27"/>
      <c r="AN71" s="1"/>
      <c r="AO71" s="1"/>
      <c r="AP71" s="108"/>
      <c r="AQ71" s="32"/>
      <c r="AR71" s="2"/>
    </row>
    <row r="72" spans="1:44" x14ac:dyDescent="0.3">
      <c r="A72" s="168"/>
      <c r="B72" s="160"/>
      <c r="C72" s="18"/>
      <c r="D72" s="22"/>
      <c r="E72" s="1" t="s">
        <v>223</v>
      </c>
      <c r="F72" s="1"/>
      <c r="G72" s="1"/>
      <c r="H72" s="1"/>
      <c r="I72" s="2"/>
      <c r="J72" s="2"/>
      <c r="K72" s="39"/>
      <c r="L72" s="39"/>
      <c r="M72" s="39"/>
      <c r="N72" s="39"/>
      <c r="O72" s="39"/>
      <c r="P72" s="39"/>
      <c r="Q72" s="129" t="s">
        <v>65</v>
      </c>
      <c r="R72" s="127" t="s">
        <v>65</v>
      </c>
      <c r="S72" s="130" t="s">
        <v>65</v>
      </c>
      <c r="T72" s="130" t="s">
        <v>65</v>
      </c>
      <c r="U72" s="2"/>
      <c r="V72" s="2"/>
      <c r="W72" s="2"/>
      <c r="X72" s="2"/>
      <c r="Y72" s="2"/>
      <c r="Z72" s="2"/>
      <c r="AA72" s="13"/>
      <c r="AB72" s="9"/>
      <c r="AC72" s="9"/>
      <c r="AD72" s="2"/>
      <c r="AE72" s="45"/>
      <c r="AF72" s="45"/>
      <c r="AG72" s="45"/>
      <c r="AH72" s="45"/>
      <c r="AI72" s="1"/>
      <c r="AJ72" s="20"/>
      <c r="AK72" s="1"/>
      <c r="AL72" s="1"/>
      <c r="AM72" s="27"/>
      <c r="AN72" s="1"/>
      <c r="AO72" s="1"/>
      <c r="AP72" s="108">
        <f t="shared" si="3"/>
        <v>0</v>
      </c>
      <c r="AQ72" s="32"/>
      <c r="AR72" s="2"/>
    </row>
    <row r="73" spans="1:44" ht="114" customHeight="1" x14ac:dyDescent="0.3">
      <c r="A73" s="168"/>
      <c r="B73" s="160"/>
      <c r="C73" s="18" t="s">
        <v>188</v>
      </c>
      <c r="D73" s="22"/>
      <c r="E73" s="1" t="s">
        <v>107</v>
      </c>
      <c r="F73" s="1"/>
      <c r="G73" s="1"/>
      <c r="H73" s="1"/>
      <c r="I73" s="1"/>
      <c r="J73" s="127" t="s">
        <v>65</v>
      </c>
      <c r="K73" s="127" t="s">
        <v>65</v>
      </c>
      <c r="L73" s="2"/>
      <c r="M73" s="2"/>
      <c r="N73" s="2"/>
      <c r="O73" s="13"/>
      <c r="P73" s="13"/>
      <c r="Q73" s="9"/>
      <c r="R73" s="9"/>
      <c r="S73" s="9"/>
      <c r="T73" s="9"/>
      <c r="U73" s="9"/>
      <c r="V73" s="9"/>
      <c r="W73" s="9"/>
      <c r="X73" s="9"/>
      <c r="Y73" s="9"/>
      <c r="Z73" s="9"/>
      <c r="AA73" s="9"/>
      <c r="AB73" s="9"/>
      <c r="AC73" s="9"/>
      <c r="AD73" s="2"/>
      <c r="AE73" s="2"/>
      <c r="AF73" s="2"/>
      <c r="AG73" s="2"/>
      <c r="AH73" s="2"/>
      <c r="AI73" s="1"/>
      <c r="AJ73" s="20"/>
      <c r="AK73" s="1"/>
      <c r="AL73" s="1"/>
      <c r="AM73" s="27"/>
      <c r="AN73" s="1"/>
      <c r="AO73" s="1"/>
      <c r="AP73" s="108">
        <f t="shared" si="3"/>
        <v>0</v>
      </c>
      <c r="AQ73" s="32"/>
      <c r="AR73" s="2" t="s">
        <v>98</v>
      </c>
    </row>
    <row r="74" spans="1:44" ht="27.75" customHeight="1" x14ac:dyDescent="0.3">
      <c r="A74" s="168"/>
      <c r="B74" s="160"/>
      <c r="C74" s="18"/>
      <c r="D74" s="22"/>
      <c r="E74" s="18" t="s">
        <v>81</v>
      </c>
      <c r="F74" s="1"/>
      <c r="G74" s="1"/>
      <c r="H74" s="1"/>
      <c r="I74" s="1"/>
      <c r="J74" s="1"/>
      <c r="K74" s="1"/>
      <c r="L74" s="2"/>
      <c r="M74" s="127" t="s">
        <v>65</v>
      </c>
      <c r="N74" s="127" t="s">
        <v>65</v>
      </c>
      <c r="O74" s="13"/>
      <c r="P74" s="9"/>
      <c r="Q74" s="9"/>
      <c r="R74" s="9"/>
      <c r="S74" s="9"/>
      <c r="T74" s="9"/>
      <c r="U74" s="9"/>
      <c r="V74" s="9"/>
      <c r="W74" s="9"/>
      <c r="X74" s="9"/>
      <c r="Y74" s="9"/>
      <c r="Z74" s="39"/>
      <c r="AA74" s="9"/>
      <c r="AB74" s="9"/>
      <c r="AC74" s="9"/>
      <c r="AD74" s="2">
        <v>1</v>
      </c>
      <c r="AE74" s="45">
        <v>175000</v>
      </c>
      <c r="AF74" s="45"/>
      <c r="AG74" s="45">
        <v>0</v>
      </c>
      <c r="AH74" s="45">
        <v>175000</v>
      </c>
      <c r="AI74" s="1"/>
      <c r="AJ74" s="20"/>
      <c r="AK74" s="2" t="s">
        <v>119</v>
      </c>
      <c r="AL74" s="1"/>
      <c r="AM74" s="27"/>
      <c r="AN74" s="1"/>
      <c r="AO74" s="1"/>
      <c r="AP74" s="108">
        <f t="shared" si="3"/>
        <v>175000</v>
      </c>
      <c r="AQ74" s="32" t="s">
        <v>173</v>
      </c>
      <c r="AR74" s="2" t="s">
        <v>109</v>
      </c>
    </row>
    <row r="75" spans="1:44" ht="28.8" x14ac:dyDescent="0.3">
      <c r="A75" s="168"/>
      <c r="B75" s="160"/>
      <c r="C75" s="18"/>
      <c r="D75" s="22"/>
      <c r="E75" s="1" t="s">
        <v>145</v>
      </c>
      <c r="F75" s="1"/>
      <c r="G75" s="1"/>
      <c r="H75" s="1"/>
      <c r="I75" s="1"/>
      <c r="J75" s="1"/>
      <c r="K75" s="1"/>
      <c r="L75" s="2"/>
      <c r="M75" s="2"/>
      <c r="N75" s="2"/>
      <c r="O75" s="127" t="s">
        <v>65</v>
      </c>
      <c r="P75" s="127" t="s">
        <v>65</v>
      </c>
      <c r="Q75" s="13"/>
      <c r="R75" s="13"/>
      <c r="S75" s="13"/>
      <c r="T75" s="13"/>
      <c r="U75" s="13"/>
      <c r="V75" s="13"/>
      <c r="W75" s="13"/>
      <c r="X75" s="13"/>
      <c r="Y75" s="13"/>
      <c r="Z75" s="39"/>
      <c r="AA75" s="9"/>
      <c r="AB75" s="9"/>
      <c r="AC75" s="9"/>
      <c r="AD75" s="2"/>
      <c r="AE75" s="2"/>
      <c r="AF75" s="2"/>
      <c r="AG75" s="2"/>
      <c r="AH75" s="2"/>
      <c r="AI75" s="1"/>
      <c r="AJ75" s="20"/>
      <c r="AK75" s="1"/>
      <c r="AL75" s="1"/>
      <c r="AM75" s="27"/>
      <c r="AN75" s="1"/>
      <c r="AO75" s="1"/>
      <c r="AP75" s="108">
        <f t="shared" si="3"/>
        <v>0</v>
      </c>
      <c r="AQ75" s="32"/>
      <c r="AR75" s="2" t="s">
        <v>98</v>
      </c>
    </row>
    <row r="76" spans="1:44" ht="28.8" x14ac:dyDescent="0.3">
      <c r="A76" s="168"/>
      <c r="B76" s="161"/>
      <c r="C76" s="18"/>
      <c r="D76" s="22"/>
      <c r="E76" s="1" t="s">
        <v>108</v>
      </c>
      <c r="F76" s="1"/>
      <c r="G76" s="1"/>
      <c r="H76" s="1"/>
      <c r="I76" s="1"/>
      <c r="J76" s="1"/>
      <c r="K76" s="1"/>
      <c r="L76" s="2"/>
      <c r="M76" s="2"/>
      <c r="N76" s="13"/>
      <c r="O76" s="13"/>
      <c r="P76" s="127" t="s">
        <v>65</v>
      </c>
      <c r="Q76" s="127" t="s">
        <v>65</v>
      </c>
      <c r="R76" s="130" t="s">
        <v>65</v>
      </c>
      <c r="S76" s="130" t="s">
        <v>65</v>
      </c>
      <c r="T76" s="130" t="s">
        <v>65</v>
      </c>
      <c r="U76" s="130" t="s">
        <v>65</v>
      </c>
      <c r="V76" s="130" t="s">
        <v>65</v>
      </c>
      <c r="W76" s="2"/>
      <c r="X76" s="13"/>
      <c r="Y76" s="13"/>
      <c r="Z76" s="39"/>
      <c r="AA76" s="9"/>
      <c r="AB76" s="9"/>
      <c r="AC76" s="9"/>
      <c r="AD76" s="2"/>
      <c r="AE76" s="2"/>
      <c r="AF76" s="2"/>
      <c r="AG76" s="2"/>
      <c r="AH76" s="2"/>
      <c r="AI76" s="1"/>
      <c r="AJ76" s="20"/>
      <c r="AK76" s="1"/>
      <c r="AL76" s="1"/>
      <c r="AM76" s="27"/>
      <c r="AN76" s="1"/>
      <c r="AO76" s="1"/>
      <c r="AP76" s="108">
        <f t="shared" si="3"/>
        <v>0</v>
      </c>
      <c r="AQ76" s="32"/>
      <c r="AR76" s="18" t="s">
        <v>110</v>
      </c>
    </row>
    <row r="77" spans="1:44" ht="24" customHeight="1" x14ac:dyDescent="0.3">
      <c r="A77" s="168"/>
      <c r="B77" s="73"/>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8">
        <f>SUM(AG63:AG76)</f>
        <v>0</v>
      </c>
      <c r="AH77" s="78">
        <f>SUM(AH63:AH76)</f>
        <v>430000</v>
      </c>
      <c r="AI77" s="74"/>
      <c r="AJ77" s="74"/>
      <c r="AK77" s="74"/>
      <c r="AL77" s="74"/>
      <c r="AM77" s="74"/>
      <c r="AN77" s="74"/>
      <c r="AO77" s="75"/>
      <c r="AP77" s="109">
        <f>SUM(AP63:AP76)</f>
        <v>430000</v>
      </c>
      <c r="AQ77" s="42"/>
      <c r="AR77" s="41"/>
    </row>
    <row r="78" spans="1:44" ht="22.5" customHeight="1" x14ac:dyDescent="0.3">
      <c r="A78" s="84" t="s">
        <v>29</v>
      </c>
      <c r="B78" s="85"/>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
        <f>SUM(AG77,AG62)</f>
        <v>16678.05</v>
      </c>
      <c r="AH78" s="8">
        <f>SUM(AH77,AH62)</f>
        <v>628915.44999999995</v>
      </c>
      <c r="AI78" s="85"/>
      <c r="AJ78" s="85"/>
      <c r="AK78" s="85"/>
      <c r="AL78" s="85"/>
      <c r="AM78" s="85"/>
      <c r="AN78" s="85"/>
      <c r="AO78" s="86"/>
      <c r="AP78" s="93">
        <f>SUM(AP77,AP62)</f>
        <v>650000</v>
      </c>
      <c r="AQ78" s="157"/>
      <c r="AR78" s="158"/>
    </row>
    <row r="79" spans="1:44" ht="45" customHeight="1" x14ac:dyDescent="0.3">
      <c r="A79" s="167" t="s">
        <v>181</v>
      </c>
      <c r="B79" s="159" t="s">
        <v>269</v>
      </c>
      <c r="C79" s="18" t="s">
        <v>154</v>
      </c>
      <c r="D79" s="19"/>
      <c r="E79" s="18" t="s">
        <v>187</v>
      </c>
      <c r="F79" s="9"/>
      <c r="G79" s="9"/>
      <c r="H79" s="39"/>
      <c r="I79" s="39"/>
      <c r="J79" s="127" t="s">
        <v>65</v>
      </c>
      <c r="K79" s="127" t="s">
        <v>65</v>
      </c>
      <c r="L79" s="127" t="s">
        <v>65</v>
      </c>
      <c r="M79" s="13"/>
      <c r="N79" s="13"/>
      <c r="O79" s="13"/>
      <c r="P79" s="13"/>
      <c r="Q79" s="13"/>
      <c r="R79" s="13"/>
      <c r="S79" s="13"/>
      <c r="T79" s="13"/>
      <c r="U79" s="9"/>
      <c r="V79" s="9"/>
      <c r="W79" s="9"/>
      <c r="X79" s="9"/>
      <c r="Y79" s="9"/>
      <c r="Z79" s="9"/>
      <c r="AA79" s="9"/>
      <c r="AB79" s="9"/>
      <c r="AC79" s="9"/>
      <c r="AD79" s="13"/>
      <c r="AE79" s="48">
        <v>36249</v>
      </c>
      <c r="AF79" s="48"/>
      <c r="AG79" s="48">
        <v>36249</v>
      </c>
      <c r="AH79" s="45"/>
      <c r="AI79" s="13"/>
      <c r="AJ79" s="13"/>
      <c r="AK79" s="13"/>
      <c r="AL79" s="34" t="s">
        <v>68</v>
      </c>
      <c r="AM79" s="35"/>
      <c r="AN79" s="32"/>
      <c r="AO79" s="32" t="s">
        <v>230</v>
      </c>
      <c r="AP79" s="108">
        <f t="shared" ref="AP79:AP95" si="4">AH79+AG79</f>
        <v>36249</v>
      </c>
      <c r="AQ79" s="49" t="s">
        <v>203</v>
      </c>
      <c r="AR79" s="2" t="s">
        <v>98</v>
      </c>
    </row>
    <row r="80" spans="1:44" ht="57" customHeight="1" x14ac:dyDescent="0.3">
      <c r="A80" s="168"/>
      <c r="B80" s="160"/>
      <c r="C80" s="18"/>
      <c r="D80" s="19"/>
      <c r="E80" s="18" t="s">
        <v>225</v>
      </c>
      <c r="F80" s="9"/>
      <c r="G80" s="9"/>
      <c r="H80" s="39"/>
      <c r="I80" s="39"/>
      <c r="J80" s="13"/>
      <c r="K80" s="127" t="s">
        <v>65</v>
      </c>
      <c r="L80" s="127" t="s">
        <v>65</v>
      </c>
      <c r="M80" s="13"/>
      <c r="N80" s="13"/>
      <c r="O80" s="13"/>
      <c r="P80" s="13"/>
      <c r="Q80" s="13"/>
      <c r="R80" s="13"/>
      <c r="S80" s="13"/>
      <c r="T80" s="13"/>
      <c r="U80" s="9"/>
      <c r="V80" s="9"/>
      <c r="W80" s="9"/>
      <c r="X80" s="9"/>
      <c r="Y80" s="9"/>
      <c r="Z80" s="9"/>
      <c r="AA80" s="9"/>
      <c r="AB80" s="9"/>
      <c r="AC80" s="9"/>
      <c r="AD80" s="13"/>
      <c r="AE80" s="48"/>
      <c r="AF80" s="48"/>
      <c r="AG80" s="48"/>
      <c r="AH80" s="45"/>
      <c r="AI80" s="13"/>
      <c r="AJ80" s="13"/>
      <c r="AK80" s="13"/>
      <c r="AL80" s="34"/>
      <c r="AM80" s="35"/>
      <c r="AN80" s="32"/>
      <c r="AO80" s="32"/>
      <c r="AP80" s="108"/>
      <c r="AQ80" s="49"/>
      <c r="AR80" s="2"/>
    </row>
    <row r="81" spans="1:44" ht="78.75" customHeight="1" x14ac:dyDescent="0.3">
      <c r="A81" s="168"/>
      <c r="B81" s="160"/>
      <c r="C81" s="18"/>
      <c r="D81" s="19"/>
      <c r="E81" s="18" t="s">
        <v>226</v>
      </c>
      <c r="F81" s="9"/>
      <c r="G81" s="9"/>
      <c r="H81" s="39"/>
      <c r="I81" s="39"/>
      <c r="J81" s="13"/>
      <c r="K81" s="13"/>
      <c r="L81" s="127" t="s">
        <v>65</v>
      </c>
      <c r="M81" s="13"/>
      <c r="N81" s="13"/>
      <c r="O81" s="13"/>
      <c r="P81" s="13"/>
      <c r="Q81" s="13"/>
      <c r="R81" s="13"/>
      <c r="S81" s="13"/>
      <c r="T81" s="13"/>
      <c r="U81" s="9"/>
      <c r="V81" s="9"/>
      <c r="W81" s="9"/>
      <c r="X81" s="9"/>
      <c r="Y81" s="9"/>
      <c r="Z81" s="9"/>
      <c r="AA81" s="9"/>
      <c r="AB81" s="9"/>
      <c r="AC81" s="9"/>
      <c r="AD81" s="13"/>
      <c r="AE81" s="48"/>
      <c r="AF81" s="48"/>
      <c r="AG81" s="48"/>
      <c r="AH81" s="45"/>
      <c r="AI81" s="13"/>
      <c r="AJ81" s="13"/>
      <c r="AK81" s="13"/>
      <c r="AL81" s="34"/>
      <c r="AM81" s="35"/>
      <c r="AN81" s="32"/>
      <c r="AO81" s="32"/>
      <c r="AP81" s="108"/>
      <c r="AQ81" s="49"/>
      <c r="AR81" s="2"/>
    </row>
    <row r="82" spans="1:44" ht="63" customHeight="1" x14ac:dyDescent="0.3">
      <c r="A82" s="168"/>
      <c r="B82" s="160"/>
      <c r="C82" s="18"/>
      <c r="D82" s="19"/>
      <c r="E82" s="18" t="s">
        <v>227</v>
      </c>
      <c r="F82" s="9"/>
      <c r="G82" s="9"/>
      <c r="H82" s="39"/>
      <c r="I82" s="39"/>
      <c r="J82" s="13"/>
      <c r="K82" s="13"/>
      <c r="L82" s="127" t="s">
        <v>65</v>
      </c>
      <c r="M82" s="127" t="s">
        <v>65</v>
      </c>
      <c r="N82" s="13"/>
      <c r="O82" s="13"/>
      <c r="P82" s="13"/>
      <c r="Q82" s="13"/>
      <c r="R82" s="13"/>
      <c r="S82" s="13"/>
      <c r="T82" s="13"/>
      <c r="U82" s="9"/>
      <c r="V82" s="9"/>
      <c r="W82" s="9"/>
      <c r="X82" s="9"/>
      <c r="Y82" s="9"/>
      <c r="Z82" s="9"/>
      <c r="AA82" s="9"/>
      <c r="AB82" s="9"/>
      <c r="AC82" s="9"/>
      <c r="AD82" s="13"/>
      <c r="AE82" s="48"/>
      <c r="AF82" s="48"/>
      <c r="AG82" s="48"/>
      <c r="AH82" s="45"/>
      <c r="AI82" s="13"/>
      <c r="AJ82" s="13"/>
      <c r="AK82" s="13"/>
      <c r="AL82" s="34"/>
      <c r="AM82" s="35"/>
      <c r="AN82" s="32"/>
      <c r="AO82" s="32"/>
      <c r="AP82" s="108"/>
      <c r="AQ82" s="49"/>
      <c r="AR82" s="2"/>
    </row>
    <row r="83" spans="1:44" ht="45" customHeight="1" x14ac:dyDescent="0.3">
      <c r="A83" s="168"/>
      <c r="B83" s="160"/>
      <c r="C83" s="18"/>
      <c r="D83" s="19"/>
      <c r="E83" s="18" t="s">
        <v>228</v>
      </c>
      <c r="F83" s="9"/>
      <c r="G83" s="9"/>
      <c r="H83" s="39"/>
      <c r="I83" s="39"/>
      <c r="J83" s="13"/>
      <c r="K83" s="13"/>
      <c r="L83" s="13"/>
      <c r="M83" s="13"/>
      <c r="N83" s="127" t="s">
        <v>65</v>
      </c>
      <c r="O83" s="127" t="s">
        <v>65</v>
      </c>
      <c r="P83" s="13"/>
      <c r="Q83" s="13"/>
      <c r="R83" s="13"/>
      <c r="S83" s="13"/>
      <c r="T83" s="13"/>
      <c r="U83" s="9"/>
      <c r="V83" s="9"/>
      <c r="W83" s="9"/>
      <c r="X83" s="9"/>
      <c r="Y83" s="9"/>
      <c r="Z83" s="9"/>
      <c r="AA83" s="9"/>
      <c r="AB83" s="9"/>
      <c r="AC83" s="9"/>
      <c r="AD83" s="13"/>
      <c r="AE83" s="48"/>
      <c r="AF83" s="48"/>
      <c r="AG83" s="48"/>
      <c r="AH83" s="45"/>
      <c r="AI83" s="13"/>
      <c r="AJ83" s="13"/>
      <c r="AK83" s="13"/>
      <c r="AL83" s="34"/>
      <c r="AM83" s="35"/>
      <c r="AN83" s="32"/>
      <c r="AO83" s="32"/>
      <c r="AP83" s="108"/>
      <c r="AQ83" s="49"/>
      <c r="AR83" s="2"/>
    </row>
    <row r="84" spans="1:44" ht="63.75" customHeight="1" x14ac:dyDescent="0.3">
      <c r="A84" s="168"/>
      <c r="B84" s="160"/>
      <c r="C84" s="18" t="s">
        <v>111</v>
      </c>
      <c r="D84" s="19"/>
      <c r="E84" s="19" t="s">
        <v>249</v>
      </c>
      <c r="F84" s="9"/>
      <c r="G84" s="9"/>
      <c r="H84" s="39"/>
      <c r="I84" s="39"/>
      <c r="J84" s="39"/>
      <c r="K84" s="39"/>
      <c r="L84" s="39"/>
      <c r="M84" s="49"/>
      <c r="N84" s="127" t="s">
        <v>65</v>
      </c>
      <c r="O84" s="127" t="s">
        <v>65</v>
      </c>
      <c r="P84" s="13"/>
      <c r="Q84" s="13"/>
      <c r="R84" s="13"/>
      <c r="S84" s="13"/>
      <c r="T84" s="13"/>
      <c r="U84" s="9"/>
      <c r="V84" s="9"/>
      <c r="W84" s="9"/>
      <c r="X84" s="9"/>
      <c r="Y84" s="9"/>
      <c r="Z84" s="9"/>
      <c r="AA84" s="9"/>
      <c r="AB84" s="9"/>
      <c r="AC84" s="9"/>
      <c r="AD84" s="13"/>
      <c r="AE84" s="13"/>
      <c r="AF84" s="13"/>
      <c r="AG84" s="13"/>
      <c r="AH84" s="45"/>
      <c r="AI84" s="13"/>
      <c r="AJ84" s="13"/>
      <c r="AK84" s="13"/>
      <c r="AL84" s="34"/>
      <c r="AM84" s="35"/>
      <c r="AN84" s="32"/>
      <c r="AO84" s="32"/>
      <c r="AP84" s="108">
        <f t="shared" si="4"/>
        <v>0</v>
      </c>
      <c r="AQ84" s="49"/>
      <c r="AR84" s="2" t="s">
        <v>98</v>
      </c>
    </row>
    <row r="85" spans="1:44" ht="45.75" customHeight="1" x14ac:dyDescent="0.3">
      <c r="A85" s="168"/>
      <c r="B85" s="160"/>
      <c r="C85" s="18" t="s">
        <v>112</v>
      </c>
      <c r="D85" s="19"/>
      <c r="E85" s="19" t="s">
        <v>117</v>
      </c>
      <c r="F85" s="9"/>
      <c r="G85" s="9"/>
      <c r="H85" s="39"/>
      <c r="I85" s="39"/>
      <c r="J85" s="39"/>
      <c r="K85" s="39"/>
      <c r="L85" s="39"/>
      <c r="M85" s="13"/>
      <c r="N85" s="13"/>
      <c r="O85" s="127" t="s">
        <v>65</v>
      </c>
      <c r="P85" s="127" t="s">
        <v>65</v>
      </c>
      <c r="Q85" s="127" t="s">
        <v>65</v>
      </c>
      <c r="R85" s="13"/>
      <c r="S85" s="13"/>
      <c r="T85" s="13"/>
      <c r="U85" s="9"/>
      <c r="V85" s="9"/>
      <c r="W85" s="9"/>
      <c r="X85" s="9"/>
      <c r="Y85" s="9"/>
      <c r="Z85" s="9"/>
      <c r="AA85" s="9"/>
      <c r="AB85" s="9"/>
      <c r="AC85" s="9"/>
      <c r="AD85" s="13">
        <v>1</v>
      </c>
      <c r="AE85" s="45">
        <v>50751</v>
      </c>
      <c r="AF85" s="45"/>
      <c r="AG85" s="45"/>
      <c r="AH85" s="45">
        <f>AE85</f>
        <v>50751</v>
      </c>
      <c r="AI85" s="13"/>
      <c r="AJ85" s="13"/>
      <c r="AK85" s="2" t="s">
        <v>119</v>
      </c>
      <c r="AL85" s="34"/>
      <c r="AM85" s="35"/>
      <c r="AN85" s="32"/>
      <c r="AO85" s="32" t="s">
        <v>195</v>
      </c>
      <c r="AP85" s="108">
        <f t="shared" si="4"/>
        <v>50751</v>
      </c>
      <c r="AQ85" s="49" t="s">
        <v>135</v>
      </c>
      <c r="AR85" s="2" t="s">
        <v>109</v>
      </c>
    </row>
    <row r="86" spans="1:44" ht="59.25" customHeight="1" x14ac:dyDescent="0.3">
      <c r="A86" s="168"/>
      <c r="B86" s="160"/>
      <c r="C86" s="94" t="s">
        <v>113</v>
      </c>
      <c r="D86" s="19"/>
      <c r="E86" s="19" t="s">
        <v>250</v>
      </c>
      <c r="F86" s="9"/>
      <c r="G86" s="9"/>
      <c r="H86" s="39"/>
      <c r="I86" s="39"/>
      <c r="J86" s="39"/>
      <c r="K86" s="39"/>
      <c r="L86" s="39"/>
      <c r="M86" s="13"/>
      <c r="N86" s="13"/>
      <c r="O86" s="13"/>
      <c r="P86" s="13"/>
      <c r="Q86" s="13"/>
      <c r="R86" s="127" t="s">
        <v>65</v>
      </c>
      <c r="S86" s="127" t="s">
        <v>65</v>
      </c>
      <c r="T86" s="13"/>
      <c r="U86" s="9"/>
      <c r="V86" s="9"/>
      <c r="W86" s="9"/>
      <c r="X86" s="9"/>
      <c r="Y86" s="9"/>
      <c r="Z86" s="9"/>
      <c r="AA86" s="9"/>
      <c r="AB86" s="9"/>
      <c r="AC86" s="9"/>
      <c r="AD86" s="13"/>
      <c r="AE86" s="13"/>
      <c r="AF86" s="13"/>
      <c r="AG86" s="13"/>
      <c r="AH86" s="45"/>
      <c r="AI86" s="13"/>
      <c r="AJ86" s="13"/>
      <c r="AK86" s="13"/>
      <c r="AL86" s="34"/>
      <c r="AM86" s="35"/>
      <c r="AN86" s="32"/>
      <c r="AO86" s="32"/>
      <c r="AP86" s="108">
        <f t="shared" si="4"/>
        <v>0</v>
      </c>
      <c r="AQ86" s="49"/>
      <c r="AR86" s="18" t="s">
        <v>156</v>
      </c>
    </row>
    <row r="87" spans="1:44" ht="28.8" x14ac:dyDescent="0.3">
      <c r="A87" s="168"/>
      <c r="B87" s="161"/>
      <c r="C87" s="94" t="s">
        <v>155</v>
      </c>
      <c r="D87" s="19"/>
      <c r="E87" s="19"/>
      <c r="F87" s="9"/>
      <c r="G87" s="9"/>
      <c r="H87" s="9"/>
      <c r="I87" s="9"/>
      <c r="J87" s="9"/>
      <c r="K87" s="9"/>
      <c r="L87" s="9"/>
      <c r="M87" s="9"/>
      <c r="N87" s="9"/>
      <c r="O87" s="9"/>
      <c r="P87" s="9"/>
      <c r="Q87" s="9"/>
      <c r="R87" s="9"/>
      <c r="S87" s="9"/>
      <c r="T87" s="9"/>
      <c r="U87" s="127" t="s">
        <v>65</v>
      </c>
      <c r="V87" s="127" t="s">
        <v>65</v>
      </c>
      <c r="W87" s="127" t="s">
        <v>65</v>
      </c>
      <c r="X87" s="9"/>
      <c r="Y87" s="9"/>
      <c r="Z87" s="9"/>
      <c r="AA87" s="9"/>
      <c r="AB87" s="9"/>
      <c r="AC87" s="9"/>
      <c r="AD87" s="13"/>
      <c r="AE87" s="13"/>
      <c r="AF87" s="13"/>
      <c r="AG87" s="13"/>
      <c r="AH87" s="45"/>
      <c r="AI87" s="13"/>
      <c r="AJ87" s="13"/>
      <c r="AK87" s="13"/>
      <c r="AL87" s="34"/>
      <c r="AM87" s="35"/>
      <c r="AN87" s="32"/>
      <c r="AO87" s="32"/>
      <c r="AP87" s="108">
        <f t="shared" si="4"/>
        <v>0</v>
      </c>
      <c r="AQ87" s="49"/>
      <c r="AR87" s="32" t="s">
        <v>157</v>
      </c>
    </row>
    <row r="88" spans="1:44" ht="21" customHeight="1" x14ac:dyDescent="0.3">
      <c r="A88" s="168"/>
      <c r="B88" s="10" t="s">
        <v>45</v>
      </c>
      <c r="C88" s="73"/>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8">
        <f>SUM(AG79:AG86)</f>
        <v>36249</v>
      </c>
      <c r="AH88" s="79">
        <f>SUM(AH79:AH86)</f>
        <v>50751</v>
      </c>
      <c r="AI88" s="74"/>
      <c r="AJ88" s="74"/>
      <c r="AK88" s="74"/>
      <c r="AL88" s="74"/>
      <c r="AM88" s="74"/>
      <c r="AN88" s="74"/>
      <c r="AO88" s="75"/>
      <c r="AP88" s="109">
        <f>SUM(AP79:AP86)</f>
        <v>87000</v>
      </c>
      <c r="AQ88" s="42"/>
      <c r="AR88" s="41"/>
    </row>
    <row r="89" spans="1:44" ht="34.049999999999997" customHeight="1" x14ac:dyDescent="0.3">
      <c r="A89" s="168"/>
      <c r="B89" s="159" t="s">
        <v>270</v>
      </c>
      <c r="C89" s="18" t="s">
        <v>114</v>
      </c>
      <c r="D89" s="22"/>
      <c r="E89" s="19" t="s">
        <v>186</v>
      </c>
      <c r="F89" s="9"/>
      <c r="G89" s="9"/>
      <c r="H89" s="9"/>
      <c r="I89" s="9"/>
      <c r="J89" s="9"/>
      <c r="K89" s="9"/>
      <c r="L89" s="9"/>
      <c r="M89" s="9"/>
      <c r="N89" s="9"/>
      <c r="O89" s="9"/>
      <c r="Q89" s="127" t="s">
        <v>65</v>
      </c>
      <c r="R89" s="127" t="s">
        <v>65</v>
      </c>
      <c r="S89" s="9"/>
      <c r="T89" s="9"/>
      <c r="U89" s="9"/>
      <c r="V89" s="9"/>
      <c r="W89" s="9"/>
      <c r="X89" s="9"/>
      <c r="Y89" s="9"/>
      <c r="Z89" s="9"/>
      <c r="AA89" s="9"/>
      <c r="AB89" s="9"/>
      <c r="AC89" s="9"/>
      <c r="AD89" s="13"/>
      <c r="AE89" s="13"/>
      <c r="AF89" s="13"/>
      <c r="AG89" s="13"/>
      <c r="AH89" s="13"/>
      <c r="AI89" s="13"/>
      <c r="AJ89" s="13"/>
      <c r="AK89" s="34"/>
      <c r="AL89" s="34"/>
      <c r="AM89" s="35"/>
      <c r="AN89" s="32"/>
      <c r="AO89" s="32"/>
      <c r="AP89" s="108">
        <f t="shared" si="4"/>
        <v>0</v>
      </c>
      <c r="AQ89" s="49"/>
      <c r="AR89" s="32" t="s">
        <v>71</v>
      </c>
    </row>
    <row r="90" spans="1:44" ht="28.8" x14ac:dyDescent="0.3">
      <c r="A90" s="168"/>
      <c r="B90" s="160"/>
      <c r="C90" s="18" t="s">
        <v>115</v>
      </c>
      <c r="D90" s="22"/>
      <c r="E90" s="19" t="s">
        <v>251</v>
      </c>
      <c r="F90" s="9"/>
      <c r="G90" s="9"/>
      <c r="H90" s="9"/>
      <c r="I90" s="9"/>
      <c r="J90" s="9"/>
      <c r="K90" s="9"/>
      <c r="L90" s="9"/>
      <c r="M90" s="9"/>
      <c r="N90" s="9"/>
      <c r="O90" s="9"/>
      <c r="P90" s="13"/>
      <c r="Q90" s="127" t="s">
        <v>65</v>
      </c>
      <c r="R90" s="127" t="s">
        <v>65</v>
      </c>
      <c r="S90" s="127" t="s">
        <v>65</v>
      </c>
      <c r="T90" s="127" t="s">
        <v>65</v>
      </c>
      <c r="U90" s="127" t="s">
        <v>65</v>
      </c>
      <c r="V90" s="9"/>
      <c r="W90" s="9"/>
      <c r="X90" s="9"/>
      <c r="Y90" s="9"/>
      <c r="Z90" s="9"/>
      <c r="AA90" s="9"/>
      <c r="AB90" s="9"/>
      <c r="AC90" s="9"/>
      <c r="AD90" s="13">
        <v>1</v>
      </c>
      <c r="AE90" s="48">
        <v>31000</v>
      </c>
      <c r="AF90" s="48"/>
      <c r="AG90" s="48"/>
      <c r="AH90" s="48">
        <f>AE90*AD90</f>
        <v>31000</v>
      </c>
      <c r="AI90" s="13"/>
      <c r="AJ90" s="13"/>
      <c r="AK90" s="34" t="s">
        <v>252</v>
      </c>
      <c r="AL90" s="34"/>
      <c r="AM90" s="35"/>
      <c r="AN90" s="32"/>
      <c r="AO90" s="32"/>
      <c r="AP90" s="108">
        <f t="shared" si="4"/>
        <v>31000</v>
      </c>
      <c r="AQ90" s="49" t="s">
        <v>134</v>
      </c>
      <c r="AR90" s="2" t="s">
        <v>98</v>
      </c>
    </row>
    <row r="91" spans="1:44" ht="72" x14ac:dyDescent="0.3">
      <c r="A91" s="168"/>
      <c r="B91" s="160"/>
      <c r="C91" s="18" t="s">
        <v>152</v>
      </c>
      <c r="D91" s="19"/>
      <c r="E91" s="19" t="s">
        <v>158</v>
      </c>
      <c r="F91" s="9"/>
      <c r="G91" s="9"/>
      <c r="H91" s="9"/>
      <c r="I91" s="9"/>
      <c r="J91" s="9"/>
      <c r="K91" s="9"/>
      <c r="L91" s="9"/>
      <c r="M91" s="9"/>
      <c r="N91" s="9"/>
      <c r="O91" s="9"/>
      <c r="P91" s="13"/>
      <c r="Q91" s="130" t="s">
        <v>65</v>
      </c>
      <c r="R91" s="9"/>
      <c r="S91" s="9"/>
      <c r="T91" s="9"/>
      <c r="U91" s="9"/>
      <c r="V91" s="9"/>
      <c r="W91" s="9"/>
      <c r="X91" s="9"/>
      <c r="Y91" s="9"/>
      <c r="Z91" s="127" t="s">
        <v>65</v>
      </c>
      <c r="AA91" s="9"/>
      <c r="AB91" s="9"/>
      <c r="AC91" s="9"/>
      <c r="AD91" s="13">
        <v>1</v>
      </c>
      <c r="AE91" s="48">
        <v>30000</v>
      </c>
      <c r="AF91" s="48"/>
      <c r="AG91" s="48">
        <v>1655</v>
      </c>
      <c r="AH91" s="48">
        <v>28345</v>
      </c>
      <c r="AI91" s="13"/>
      <c r="AJ91" s="13"/>
      <c r="AK91" s="34" t="s">
        <v>120</v>
      </c>
      <c r="AL91" s="34"/>
      <c r="AM91" s="35"/>
      <c r="AN91" s="32"/>
      <c r="AO91" s="32"/>
      <c r="AP91" s="108">
        <f t="shared" si="4"/>
        <v>30000</v>
      </c>
      <c r="AQ91" s="49"/>
      <c r="AR91" s="32" t="s">
        <v>98</v>
      </c>
    </row>
    <row r="92" spans="1:44" ht="28.8" x14ac:dyDescent="0.3">
      <c r="A92" s="168"/>
      <c r="B92" s="160"/>
      <c r="C92" s="18"/>
      <c r="D92" s="19"/>
      <c r="E92" s="19" t="s">
        <v>153</v>
      </c>
      <c r="F92" s="9"/>
      <c r="G92" s="9"/>
      <c r="H92" s="9"/>
      <c r="I92" s="9"/>
      <c r="J92" s="9"/>
      <c r="K92" s="9"/>
      <c r="L92" s="9"/>
      <c r="M92" s="9"/>
      <c r="N92" s="9"/>
      <c r="O92" s="9"/>
      <c r="P92" s="13"/>
      <c r="Q92" s="13"/>
      <c r="R92" s="9"/>
      <c r="S92" s="9"/>
      <c r="T92" s="9"/>
      <c r="U92" s="9"/>
      <c r="V92" s="9"/>
      <c r="W92" s="9"/>
      <c r="X92" s="9"/>
      <c r="Y92" s="127" t="s">
        <v>65</v>
      </c>
      <c r="Z92" s="9"/>
      <c r="AA92" s="9"/>
      <c r="AB92" s="9"/>
      <c r="AC92" s="9"/>
      <c r="AD92" s="71"/>
      <c r="AE92" s="71"/>
      <c r="AF92" s="71"/>
      <c r="AG92" s="48"/>
      <c r="AH92" s="48"/>
      <c r="AI92" s="13"/>
      <c r="AJ92" s="13"/>
      <c r="AK92" s="34" t="s">
        <v>121</v>
      </c>
      <c r="AL92" s="34"/>
      <c r="AM92" s="35"/>
      <c r="AN92" s="32"/>
      <c r="AO92" s="32"/>
      <c r="AP92" s="108">
        <f t="shared" si="4"/>
        <v>0</v>
      </c>
      <c r="AQ92" s="49"/>
      <c r="AR92" s="32" t="s">
        <v>98</v>
      </c>
    </row>
    <row r="93" spans="1:44" ht="28.8" x14ac:dyDescent="0.3">
      <c r="A93" s="168"/>
      <c r="B93" s="160"/>
      <c r="C93" s="18"/>
      <c r="D93" s="19"/>
      <c r="E93" s="19" t="s">
        <v>144</v>
      </c>
      <c r="F93" s="9"/>
      <c r="G93" s="9"/>
      <c r="H93" s="9"/>
      <c r="I93" s="9"/>
      <c r="J93" s="9"/>
      <c r="K93" s="9"/>
      <c r="L93" s="9"/>
      <c r="M93" s="9"/>
      <c r="N93" s="9"/>
      <c r="O93" s="9"/>
      <c r="P93" s="13"/>
      <c r="Q93" s="13"/>
      <c r="R93" s="9"/>
      <c r="S93" s="9"/>
      <c r="T93" s="9"/>
      <c r="U93" s="9"/>
      <c r="V93" s="9"/>
      <c r="W93" s="9"/>
      <c r="X93" s="9"/>
      <c r="Y93" s="9"/>
      <c r="Z93" s="9"/>
      <c r="AA93" s="127" t="s">
        <v>65</v>
      </c>
      <c r="AB93" s="127" t="s">
        <v>65</v>
      </c>
      <c r="AC93" s="9"/>
      <c r="AD93" s="13"/>
      <c r="AE93" s="48"/>
      <c r="AF93" s="48"/>
      <c r="AG93" s="48"/>
      <c r="AH93" s="48"/>
      <c r="AI93" s="13"/>
      <c r="AJ93" s="13"/>
      <c r="AK93" s="34"/>
      <c r="AL93" s="34"/>
      <c r="AM93" s="35"/>
      <c r="AN93" s="32"/>
      <c r="AO93" s="32"/>
      <c r="AP93" s="108">
        <f t="shared" si="4"/>
        <v>0</v>
      </c>
      <c r="AQ93" s="49"/>
      <c r="AR93" s="32"/>
    </row>
    <row r="94" spans="1:44" ht="78.75" customHeight="1" x14ac:dyDescent="0.3">
      <c r="A94" s="168"/>
      <c r="B94" s="160"/>
      <c r="C94" s="18" t="s">
        <v>229</v>
      </c>
      <c r="D94" s="19"/>
      <c r="E94" s="19" t="s">
        <v>143</v>
      </c>
      <c r="F94" s="9"/>
      <c r="G94" s="9"/>
      <c r="H94" s="9"/>
      <c r="I94" s="9"/>
      <c r="J94" s="9"/>
      <c r="K94" s="9"/>
      <c r="L94" s="9"/>
      <c r="M94" s="9"/>
      <c r="N94" s="9"/>
      <c r="O94" s="9"/>
      <c r="P94" s="13"/>
      <c r="Q94" s="13"/>
      <c r="R94" s="9"/>
      <c r="S94" s="9"/>
      <c r="T94" s="9"/>
      <c r="U94" s="9"/>
      <c r="V94" s="9"/>
      <c r="W94" s="9"/>
      <c r="X94" s="9"/>
      <c r="Y94" s="9"/>
      <c r="Z94" s="9"/>
      <c r="AA94" s="9"/>
      <c r="AB94" s="9"/>
      <c r="AC94" s="127" t="s">
        <v>65</v>
      </c>
      <c r="AD94" s="13">
        <v>1</v>
      </c>
      <c r="AE94" s="48">
        <v>2000</v>
      </c>
      <c r="AF94" s="48"/>
      <c r="AG94" s="48">
        <v>0</v>
      </c>
      <c r="AH94" s="48">
        <v>2000</v>
      </c>
      <c r="AI94" s="13"/>
      <c r="AJ94" s="13"/>
      <c r="AK94" s="34"/>
      <c r="AL94" s="34"/>
      <c r="AM94" s="35"/>
      <c r="AN94" s="32"/>
      <c r="AO94" s="32"/>
      <c r="AP94" s="108">
        <f t="shared" si="4"/>
        <v>2000</v>
      </c>
      <c r="AQ94" s="49"/>
      <c r="AR94" s="32"/>
    </row>
    <row r="95" spans="1:44" ht="43.2" x14ac:dyDescent="0.3">
      <c r="A95" s="168"/>
      <c r="B95" s="160"/>
      <c r="C95" s="18" t="s">
        <v>253</v>
      </c>
      <c r="D95" s="19"/>
      <c r="E95" s="19" t="s">
        <v>254</v>
      </c>
      <c r="F95" s="9"/>
      <c r="G95" s="9"/>
      <c r="H95" s="9"/>
      <c r="I95" s="13"/>
      <c r="J95" s="13"/>
      <c r="K95" s="9"/>
      <c r="L95" s="9"/>
      <c r="M95" s="9"/>
      <c r="N95" s="9"/>
      <c r="O95" s="9"/>
      <c r="Q95" s="39"/>
      <c r="R95" s="9"/>
      <c r="S95" s="127" t="s">
        <v>65</v>
      </c>
      <c r="T95" s="127" t="s">
        <v>65</v>
      </c>
      <c r="U95" s="9"/>
      <c r="V95" s="9"/>
      <c r="W95" s="9"/>
      <c r="X95" s="9"/>
      <c r="Y95" s="9"/>
      <c r="Z95" s="127" t="s">
        <v>65</v>
      </c>
      <c r="AA95" s="9"/>
      <c r="AB95" s="9"/>
      <c r="AC95" s="9"/>
      <c r="AD95" s="13"/>
      <c r="AE95" s="13"/>
      <c r="AF95" s="13"/>
      <c r="AG95" s="13"/>
      <c r="AH95" s="13"/>
      <c r="AI95" s="13"/>
      <c r="AJ95" s="13"/>
      <c r="AK95" s="34" t="s">
        <v>252</v>
      </c>
      <c r="AL95" s="34"/>
      <c r="AM95" s="35"/>
      <c r="AN95" s="32"/>
      <c r="AO95" s="32"/>
      <c r="AP95" s="108">
        <f t="shared" si="4"/>
        <v>0</v>
      </c>
      <c r="AQ95" s="49"/>
      <c r="AR95" s="2" t="s">
        <v>109</v>
      </c>
    </row>
    <row r="96" spans="1:44" ht="29.25" customHeight="1" x14ac:dyDescent="0.3">
      <c r="A96" s="168"/>
      <c r="B96" s="15" t="s">
        <v>46</v>
      </c>
      <c r="C96" s="73"/>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8">
        <f>SUM(AG89:AG95)</f>
        <v>1655</v>
      </c>
      <c r="AH96" s="78">
        <f>SUM(AH89:AH95)</f>
        <v>61345</v>
      </c>
      <c r="AI96" s="74"/>
      <c r="AJ96" s="74"/>
      <c r="AK96" s="74"/>
      <c r="AL96" s="74"/>
      <c r="AM96" s="74"/>
      <c r="AN96" s="74"/>
      <c r="AO96" s="75"/>
      <c r="AP96" s="109">
        <f>SUM(AP89:AP95)</f>
        <v>63000</v>
      </c>
      <c r="AQ96" s="42"/>
      <c r="AR96" s="41"/>
    </row>
    <row r="97" spans="1:44" ht="57.6" x14ac:dyDescent="0.3">
      <c r="A97" s="168"/>
      <c r="B97" s="159" t="s">
        <v>271</v>
      </c>
      <c r="C97" s="18" t="s">
        <v>148</v>
      </c>
      <c r="D97" s="22"/>
      <c r="E97" s="19" t="s">
        <v>118</v>
      </c>
      <c r="F97" s="1"/>
      <c r="G97" s="1"/>
      <c r="H97" s="1"/>
      <c r="I97" s="1"/>
      <c r="J97" s="1"/>
      <c r="K97" s="2"/>
      <c r="L97" s="2"/>
      <c r="M97" s="2"/>
      <c r="N97" s="2"/>
      <c r="P97" s="127" t="s">
        <v>65</v>
      </c>
      <c r="Q97" s="127" t="s">
        <v>65</v>
      </c>
      <c r="R97" s="39"/>
      <c r="S97" s="39"/>
      <c r="T97" s="39"/>
      <c r="U97" s="39"/>
      <c r="V97" s="39"/>
      <c r="W97" s="39"/>
      <c r="X97" s="1"/>
      <c r="Y97" s="1"/>
      <c r="Z97" s="1"/>
      <c r="AA97" s="1"/>
      <c r="AB97" s="1"/>
      <c r="AC97" s="1"/>
      <c r="AD97" s="2"/>
      <c r="AE97" s="2"/>
      <c r="AF97" s="2"/>
      <c r="AG97" s="2"/>
      <c r="AH97" s="2"/>
      <c r="AI97" s="2"/>
      <c r="AJ97" s="2"/>
      <c r="AK97" s="32"/>
      <c r="AL97" s="32"/>
      <c r="AM97" s="35"/>
      <c r="AN97" s="32"/>
      <c r="AO97" s="32"/>
      <c r="AP97" s="110">
        <f t="shared" ref="AP97:AP101" si="5">AE97*AD97</f>
        <v>0</v>
      </c>
      <c r="AQ97" s="49"/>
      <c r="AR97" s="2" t="s">
        <v>98</v>
      </c>
    </row>
    <row r="98" spans="1:44" ht="43.2" x14ac:dyDescent="0.3">
      <c r="A98" s="168"/>
      <c r="B98" s="160"/>
      <c r="C98" s="18" t="s">
        <v>149</v>
      </c>
      <c r="D98" s="22"/>
      <c r="E98" s="19" t="s">
        <v>116</v>
      </c>
      <c r="F98" s="1"/>
      <c r="G98" s="1"/>
      <c r="H98" s="1"/>
      <c r="I98" s="1"/>
      <c r="J98" s="1"/>
      <c r="K98" s="2"/>
      <c r="L98" s="2"/>
      <c r="M98" s="2"/>
      <c r="N98" s="2"/>
      <c r="O98" s="2"/>
      <c r="Q98" s="39"/>
      <c r="R98" s="127" t="s">
        <v>65</v>
      </c>
      <c r="S98" s="127" t="s">
        <v>65</v>
      </c>
      <c r="T98" s="39"/>
      <c r="U98" s="39"/>
      <c r="V98" s="39"/>
      <c r="W98" s="39"/>
      <c r="X98" s="1"/>
      <c r="Y98" s="1"/>
      <c r="Z98" s="1"/>
      <c r="AA98" s="1"/>
      <c r="AB98" s="1"/>
      <c r="AC98" s="1"/>
      <c r="AD98" s="2">
        <v>1</v>
      </c>
      <c r="AE98" s="45">
        <v>50000</v>
      </c>
      <c r="AF98" s="45"/>
      <c r="AG98" s="45"/>
      <c r="AH98" s="45">
        <v>50000</v>
      </c>
      <c r="AI98" s="2"/>
      <c r="AJ98" s="2"/>
      <c r="AK98" s="32" t="s">
        <v>119</v>
      </c>
      <c r="AL98" s="32"/>
      <c r="AM98" s="35"/>
      <c r="AN98" s="32"/>
      <c r="AO98" s="32"/>
      <c r="AP98" s="110">
        <f t="shared" si="5"/>
        <v>50000</v>
      </c>
      <c r="AQ98" s="49" t="s">
        <v>136</v>
      </c>
      <c r="AR98" s="2" t="s">
        <v>109</v>
      </c>
    </row>
    <row r="99" spans="1:44" ht="28.8" x14ac:dyDescent="0.3">
      <c r="A99" s="168"/>
      <c r="B99" s="160"/>
      <c r="C99" s="18" t="s">
        <v>151</v>
      </c>
      <c r="D99" s="22"/>
      <c r="E99" s="19" t="s">
        <v>150</v>
      </c>
      <c r="F99" s="1"/>
      <c r="G99" s="1"/>
      <c r="H99" s="1"/>
      <c r="I99" s="1"/>
      <c r="J99" s="1"/>
      <c r="K99" s="2"/>
      <c r="L99" s="2"/>
      <c r="M99" s="2"/>
      <c r="N99" s="2"/>
      <c r="O99" s="2"/>
      <c r="P99" s="1"/>
      <c r="Q99" s="1"/>
      <c r="R99" s="39"/>
      <c r="S99" s="39"/>
      <c r="T99" s="129" t="s">
        <v>65</v>
      </c>
      <c r="U99" s="39"/>
      <c r="V99" s="39"/>
      <c r="W99" s="39"/>
      <c r="X99" s="1"/>
      <c r="Y99" s="1"/>
      <c r="Z99" s="1"/>
      <c r="AA99" s="1"/>
      <c r="AB99" s="1"/>
      <c r="AC99" s="1"/>
      <c r="AD99" s="2"/>
      <c r="AE99" s="2"/>
      <c r="AF99" s="2"/>
      <c r="AG99" s="2"/>
      <c r="AH99" s="2"/>
      <c r="AI99" s="2"/>
      <c r="AJ99" s="2"/>
      <c r="AK99" s="32"/>
      <c r="AL99" s="32"/>
      <c r="AM99" s="35"/>
      <c r="AN99" s="32"/>
      <c r="AO99" s="32"/>
      <c r="AP99" s="110">
        <f t="shared" si="5"/>
        <v>0</v>
      </c>
      <c r="AQ99" s="49"/>
      <c r="AR99" s="32" t="s">
        <v>122</v>
      </c>
    </row>
    <row r="100" spans="1:44" ht="57.6" x14ac:dyDescent="0.3">
      <c r="A100" s="168"/>
      <c r="B100" s="160"/>
      <c r="C100" s="18" t="s">
        <v>255</v>
      </c>
      <c r="D100" s="22"/>
      <c r="E100" s="19" t="s">
        <v>169</v>
      </c>
      <c r="F100" s="1"/>
      <c r="G100" s="1"/>
      <c r="H100" s="1"/>
      <c r="I100" s="1"/>
      <c r="J100" s="1"/>
      <c r="K100" s="2"/>
      <c r="L100" s="2"/>
      <c r="M100" s="2"/>
      <c r="N100" s="2"/>
      <c r="O100" s="2"/>
      <c r="P100" s="1"/>
      <c r="Q100" s="1"/>
      <c r="R100" s="39"/>
      <c r="S100" s="39"/>
      <c r="T100" s="129" t="s">
        <v>65</v>
      </c>
      <c r="U100" s="129" t="s">
        <v>65</v>
      </c>
      <c r="V100" s="39"/>
      <c r="W100" s="39"/>
      <c r="X100" s="1"/>
      <c r="Y100" s="1"/>
      <c r="Z100" s="1"/>
      <c r="AA100" s="1"/>
      <c r="AB100" s="1"/>
      <c r="AC100" s="1"/>
      <c r="AD100" s="2"/>
      <c r="AE100" s="2"/>
      <c r="AF100" s="2"/>
      <c r="AG100" s="2"/>
      <c r="AH100" s="2"/>
      <c r="AI100" s="2"/>
      <c r="AJ100" s="2"/>
      <c r="AK100" s="32"/>
      <c r="AL100" s="32"/>
      <c r="AM100" s="35"/>
      <c r="AN100" s="32"/>
      <c r="AO100" s="32"/>
      <c r="AP100" s="110"/>
      <c r="AQ100" s="49"/>
      <c r="AR100" s="32"/>
    </row>
    <row r="101" spans="1:44" ht="28.8" x14ac:dyDescent="0.3">
      <c r="A101" s="168"/>
      <c r="B101" s="161"/>
      <c r="D101" s="22"/>
      <c r="E101" s="19" t="s">
        <v>256</v>
      </c>
      <c r="F101" s="1"/>
      <c r="G101" s="1"/>
      <c r="H101" s="1"/>
      <c r="I101" s="1"/>
      <c r="J101" s="1"/>
      <c r="K101" s="13"/>
      <c r="L101" s="13"/>
      <c r="M101" s="13"/>
      <c r="N101" s="13"/>
      <c r="O101" s="13"/>
      <c r="P101" s="9"/>
      <c r="Q101" s="9"/>
      <c r="R101" s="39"/>
      <c r="S101" s="39"/>
      <c r="T101" s="39"/>
      <c r="U101" s="129" t="s">
        <v>65</v>
      </c>
      <c r="V101" s="129" t="s">
        <v>65</v>
      </c>
      <c r="W101" s="39"/>
      <c r="X101" s="9"/>
      <c r="Y101" s="9"/>
      <c r="Z101" s="9"/>
      <c r="AA101" s="9"/>
      <c r="AB101" s="9"/>
      <c r="AC101" s="9"/>
      <c r="AD101" s="2"/>
      <c r="AE101" s="2"/>
      <c r="AF101" s="2"/>
      <c r="AG101" s="2"/>
      <c r="AH101" s="2"/>
      <c r="AI101" s="2"/>
      <c r="AJ101" s="2"/>
      <c r="AK101" s="32"/>
      <c r="AL101" s="32"/>
      <c r="AM101" s="35"/>
      <c r="AN101" s="32"/>
      <c r="AO101" s="32"/>
      <c r="AP101" s="110">
        <f t="shared" si="5"/>
        <v>0</v>
      </c>
      <c r="AQ101" s="49"/>
      <c r="AR101" s="32" t="s">
        <v>122</v>
      </c>
    </row>
    <row r="102" spans="1:44" ht="24" customHeight="1" x14ac:dyDescent="0.3">
      <c r="A102" s="169"/>
      <c r="B102" s="10" t="s">
        <v>27</v>
      </c>
      <c r="C102" s="80"/>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78">
        <f>SUM(AG97:AG101)</f>
        <v>0</v>
      </c>
      <c r="AH102" s="78">
        <f>SUM(AH97:AH101)</f>
        <v>50000</v>
      </c>
      <c r="AI102" s="81"/>
      <c r="AJ102" s="81"/>
      <c r="AK102" s="81"/>
      <c r="AL102" s="81"/>
      <c r="AM102" s="81"/>
      <c r="AN102" s="81"/>
      <c r="AO102" s="82"/>
      <c r="AP102" s="109">
        <f>SUM(AP97:AP101)</f>
        <v>50000</v>
      </c>
      <c r="AQ102" s="42"/>
      <c r="AR102" s="42"/>
    </row>
    <row r="103" spans="1:44" ht="20.25" customHeight="1" x14ac:dyDescent="0.3">
      <c r="A103" s="155" t="s">
        <v>30</v>
      </c>
      <c r="B103" s="156"/>
      <c r="C103" s="84"/>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
        <f>SUM(AG102,AG96,AG88)</f>
        <v>37904</v>
      </c>
      <c r="AH103" s="8">
        <f>SUM(AH102,AH96,AH88)</f>
        <v>162096</v>
      </c>
      <c r="AI103" s="85"/>
      <c r="AJ103" s="85"/>
      <c r="AK103" s="85"/>
      <c r="AL103" s="85"/>
      <c r="AM103" s="85"/>
      <c r="AN103" s="85"/>
      <c r="AO103" s="86"/>
      <c r="AP103" s="93">
        <f>SUM(AP102,AP96,AP88)</f>
        <v>200000</v>
      </c>
      <c r="AQ103" s="157"/>
      <c r="AR103" s="158"/>
    </row>
    <row r="104" spans="1:44" s="97" customFormat="1" ht="28.5" customHeight="1" x14ac:dyDescent="0.3">
      <c r="A104" s="159" t="s">
        <v>193</v>
      </c>
      <c r="B104" s="66" t="s">
        <v>139</v>
      </c>
      <c r="C104" s="19" t="s">
        <v>140</v>
      </c>
      <c r="D104" s="11"/>
      <c r="E104" s="11"/>
      <c r="F104" s="11"/>
      <c r="G104" s="127" t="s">
        <v>65</v>
      </c>
      <c r="H104" s="127" t="s">
        <v>65</v>
      </c>
      <c r="I104" s="127" t="s">
        <v>65</v>
      </c>
      <c r="J104" s="127" t="s">
        <v>65</v>
      </c>
      <c r="K104" s="11"/>
      <c r="L104" s="11"/>
      <c r="M104" s="11"/>
      <c r="N104" s="11"/>
      <c r="O104" s="11"/>
      <c r="P104" s="11"/>
      <c r="Q104" s="11"/>
      <c r="R104" s="11"/>
      <c r="S104" s="11"/>
      <c r="T104" s="11"/>
      <c r="U104" s="11"/>
      <c r="V104" s="11"/>
      <c r="W104" s="11"/>
      <c r="X104" s="11"/>
      <c r="Y104" s="11"/>
      <c r="Z104" s="11"/>
      <c r="AA104" s="11"/>
      <c r="AB104" s="11"/>
      <c r="AC104" s="11"/>
      <c r="AD104" s="2">
        <v>1</v>
      </c>
      <c r="AE104" s="45">
        <v>60620</v>
      </c>
      <c r="AF104" s="45"/>
      <c r="AG104" s="45">
        <f>AE104*AD104</f>
        <v>60620</v>
      </c>
      <c r="AH104" s="45">
        <v>0</v>
      </c>
      <c r="AI104" s="11" t="s">
        <v>68</v>
      </c>
      <c r="AJ104" s="2" t="s">
        <v>202</v>
      </c>
      <c r="AK104" s="11"/>
      <c r="AL104" s="11"/>
      <c r="AM104" s="11"/>
      <c r="AN104" s="11"/>
      <c r="AO104" s="11"/>
      <c r="AP104" s="110">
        <f t="shared" ref="AP104:AP111" si="6">AH104+AG104</f>
        <v>60620</v>
      </c>
      <c r="AQ104" s="2"/>
      <c r="AR104" s="2"/>
    </row>
    <row r="105" spans="1:44" s="97" customFormat="1" ht="20.25" customHeight="1" x14ac:dyDescent="0.3">
      <c r="A105" s="160"/>
      <c r="B105" s="66" t="s">
        <v>197</v>
      </c>
      <c r="C105" s="19"/>
      <c r="D105" s="11"/>
      <c r="E105" s="11"/>
      <c r="F105" s="11"/>
      <c r="G105" s="2"/>
      <c r="H105" s="2"/>
      <c r="I105" s="2"/>
      <c r="J105" s="2"/>
      <c r="K105" s="127" t="s">
        <v>65</v>
      </c>
      <c r="L105" s="127" t="s">
        <v>65</v>
      </c>
      <c r="M105" s="127" t="s">
        <v>65</v>
      </c>
      <c r="N105" s="127" t="s">
        <v>65</v>
      </c>
      <c r="O105" s="127" t="s">
        <v>65</v>
      </c>
      <c r="P105" s="127" t="s">
        <v>65</v>
      </c>
      <c r="Q105" s="127" t="s">
        <v>65</v>
      </c>
      <c r="R105" s="11"/>
      <c r="S105" s="11"/>
      <c r="T105" s="11"/>
      <c r="U105" s="11"/>
      <c r="V105" s="11"/>
      <c r="W105" s="11"/>
      <c r="X105" s="11"/>
      <c r="Y105" s="11"/>
      <c r="Z105" s="11"/>
      <c r="AA105" s="11"/>
      <c r="AB105" s="11"/>
      <c r="AC105" s="11"/>
      <c r="AD105" s="2">
        <v>6</v>
      </c>
      <c r="AE105" s="45">
        <f>AG105/AD105</f>
        <v>9333.3333333333339</v>
      </c>
      <c r="AF105" s="45"/>
      <c r="AG105" s="45">
        <v>56000</v>
      </c>
      <c r="AH105" s="45"/>
      <c r="AI105" s="11"/>
      <c r="AJ105" s="2" t="s">
        <v>200</v>
      </c>
      <c r="AK105" s="11"/>
      <c r="AL105" s="11"/>
      <c r="AM105" s="11"/>
      <c r="AN105" s="11"/>
      <c r="AO105" s="11"/>
      <c r="AP105" s="110">
        <f t="shared" si="6"/>
        <v>56000</v>
      </c>
      <c r="AQ105" s="2"/>
      <c r="AR105" s="2"/>
    </row>
    <row r="106" spans="1:44" ht="28.8" x14ac:dyDescent="0.3">
      <c r="A106" s="160"/>
      <c r="B106" s="66" t="s">
        <v>198</v>
      </c>
      <c r="C106" s="19" t="s">
        <v>123</v>
      </c>
      <c r="D106" s="19"/>
      <c r="E106" s="19"/>
      <c r="F106" s="11"/>
      <c r="G106" s="11"/>
      <c r="H106" s="11"/>
      <c r="I106" s="11"/>
      <c r="J106" s="2"/>
      <c r="K106" s="2"/>
      <c r="L106" s="2"/>
      <c r="M106" s="2"/>
      <c r="N106" s="2"/>
      <c r="O106" s="2"/>
      <c r="P106" s="2"/>
      <c r="Q106" s="2"/>
      <c r="R106" s="127" t="s">
        <v>65</v>
      </c>
      <c r="S106" s="127" t="s">
        <v>65</v>
      </c>
      <c r="T106" s="127" t="s">
        <v>65</v>
      </c>
      <c r="U106" s="127" t="s">
        <v>65</v>
      </c>
      <c r="V106" s="127" t="s">
        <v>65</v>
      </c>
      <c r="W106" s="127" t="s">
        <v>65</v>
      </c>
      <c r="X106" s="127" t="s">
        <v>65</v>
      </c>
      <c r="Y106" s="127" t="s">
        <v>65</v>
      </c>
      <c r="Z106" s="127" t="s">
        <v>65</v>
      </c>
      <c r="AA106" s="127" t="s">
        <v>65</v>
      </c>
      <c r="AB106" s="127" t="s">
        <v>65</v>
      </c>
      <c r="AC106" s="127" t="s">
        <v>65</v>
      </c>
      <c r="AD106" s="2">
        <v>12.5</v>
      </c>
      <c r="AE106" s="45">
        <v>10000</v>
      </c>
      <c r="AF106" s="45"/>
      <c r="AG106" s="45"/>
      <c r="AH106" s="45">
        <f>AE106*12.5</f>
        <v>125000</v>
      </c>
      <c r="AI106" s="2" t="s">
        <v>68</v>
      </c>
      <c r="AJ106" s="2" t="s">
        <v>201</v>
      </c>
      <c r="AK106" s="2"/>
      <c r="AL106" s="11"/>
      <c r="AM106" s="11"/>
      <c r="AN106" s="11"/>
      <c r="AO106" s="11"/>
      <c r="AP106" s="110">
        <f t="shared" si="6"/>
        <v>125000</v>
      </c>
      <c r="AQ106" s="2"/>
      <c r="AR106" s="2" t="s">
        <v>109</v>
      </c>
    </row>
    <row r="107" spans="1:44" ht="21.75" customHeight="1" x14ac:dyDescent="0.3">
      <c r="A107" s="160"/>
      <c r="B107" s="66" t="s">
        <v>48</v>
      </c>
      <c r="C107" s="19" t="s">
        <v>124</v>
      </c>
      <c r="D107" s="19"/>
      <c r="E107" s="19"/>
      <c r="F107" s="11"/>
      <c r="G107" s="11"/>
      <c r="H107" s="11"/>
      <c r="I107" s="11"/>
      <c r="J107" s="127" t="s">
        <v>65</v>
      </c>
      <c r="K107" s="127" t="s">
        <v>65</v>
      </c>
      <c r="L107" s="127" t="s">
        <v>65</v>
      </c>
      <c r="M107" s="127" t="s">
        <v>65</v>
      </c>
      <c r="N107" s="127" t="s">
        <v>65</v>
      </c>
      <c r="O107" s="127" t="s">
        <v>65</v>
      </c>
      <c r="P107" s="127" t="s">
        <v>65</v>
      </c>
      <c r="Q107" s="127" t="s">
        <v>65</v>
      </c>
      <c r="R107" s="127" t="s">
        <v>65</v>
      </c>
      <c r="S107" s="127" t="s">
        <v>65</v>
      </c>
      <c r="T107" s="127" t="s">
        <v>65</v>
      </c>
      <c r="U107" s="127" t="s">
        <v>65</v>
      </c>
      <c r="V107" s="127" t="s">
        <v>65</v>
      </c>
      <c r="W107" s="127" t="s">
        <v>65</v>
      </c>
      <c r="X107" s="127" t="s">
        <v>65</v>
      </c>
      <c r="Y107" s="127" t="s">
        <v>65</v>
      </c>
      <c r="Z107" s="127" t="s">
        <v>65</v>
      </c>
      <c r="AA107" s="127" t="s">
        <v>65</v>
      </c>
      <c r="AB107" s="127" t="s">
        <v>65</v>
      </c>
      <c r="AC107" s="127" t="s">
        <v>65</v>
      </c>
      <c r="AD107" s="71">
        <v>20</v>
      </c>
      <c r="AE107" s="45">
        <v>5284.6</v>
      </c>
      <c r="AF107" s="45"/>
      <c r="AG107" s="45">
        <v>42536</v>
      </c>
      <c r="AH107" s="45">
        <v>63804</v>
      </c>
      <c r="AI107" s="2" t="s">
        <v>137</v>
      </c>
      <c r="AJ107" s="2" t="s">
        <v>199</v>
      </c>
      <c r="AK107" s="2"/>
      <c r="AL107" s="11"/>
      <c r="AM107" s="11"/>
      <c r="AN107" s="11"/>
      <c r="AO107" s="11"/>
      <c r="AP107" s="110">
        <f t="shared" si="6"/>
        <v>106340</v>
      </c>
      <c r="AQ107" s="2"/>
      <c r="AR107" s="2" t="s">
        <v>109</v>
      </c>
    </row>
    <row r="108" spans="1:44" x14ac:dyDescent="0.3">
      <c r="A108" s="160"/>
      <c r="B108" s="66" t="s">
        <v>231</v>
      </c>
      <c r="C108" s="19"/>
      <c r="D108" s="19"/>
      <c r="E108" s="19"/>
      <c r="F108" s="11"/>
      <c r="G108" s="11"/>
      <c r="H108" s="127" t="s">
        <v>65</v>
      </c>
      <c r="I108" s="127" t="s">
        <v>65</v>
      </c>
      <c r="J108" s="127" t="s">
        <v>65</v>
      </c>
      <c r="K108" s="127" t="s">
        <v>65</v>
      </c>
      <c r="L108" s="127" t="s">
        <v>65</v>
      </c>
      <c r="M108" s="127" t="s">
        <v>65</v>
      </c>
      <c r="N108" s="127" t="s">
        <v>65</v>
      </c>
      <c r="O108" s="127" t="s">
        <v>65</v>
      </c>
      <c r="P108" s="127" t="s">
        <v>65</v>
      </c>
      <c r="Q108" s="127" t="s">
        <v>65</v>
      </c>
      <c r="R108" s="127" t="s">
        <v>65</v>
      </c>
      <c r="S108" s="127" t="s">
        <v>65</v>
      </c>
      <c r="T108" s="127" t="s">
        <v>65</v>
      </c>
      <c r="U108" s="127" t="s">
        <v>65</v>
      </c>
      <c r="V108" s="127" t="s">
        <v>65</v>
      </c>
      <c r="W108" s="127" t="s">
        <v>65</v>
      </c>
      <c r="X108" s="127" t="s">
        <v>65</v>
      </c>
      <c r="Y108" s="127" t="s">
        <v>65</v>
      </c>
      <c r="Z108" s="127" t="s">
        <v>65</v>
      </c>
      <c r="AA108" s="127" t="s">
        <v>65</v>
      </c>
      <c r="AB108" s="127" t="s">
        <v>65</v>
      </c>
      <c r="AC108" s="127" t="s">
        <v>65</v>
      </c>
      <c r="AD108" s="71"/>
      <c r="AE108" s="45"/>
      <c r="AF108" s="45">
        <v>1878</v>
      </c>
      <c r="AG108" s="45">
        <v>9686</v>
      </c>
      <c r="AH108" s="45">
        <v>5314</v>
      </c>
      <c r="AI108" s="2"/>
      <c r="AJ108" s="2"/>
      <c r="AK108" s="2"/>
      <c r="AL108" s="11"/>
      <c r="AM108" s="11"/>
      <c r="AN108" s="11"/>
      <c r="AO108" s="11"/>
      <c r="AP108" s="108">
        <f>SUM(AF108:AH108)</f>
        <v>16878</v>
      </c>
      <c r="AQ108" s="2"/>
      <c r="AR108" s="2"/>
    </row>
    <row r="109" spans="1:44" x14ac:dyDescent="0.3">
      <c r="A109" s="160"/>
      <c r="B109" s="66" t="s">
        <v>232</v>
      </c>
      <c r="C109" s="19"/>
      <c r="D109" s="19"/>
      <c r="E109" s="19"/>
      <c r="F109" s="11"/>
      <c r="G109" s="11"/>
      <c r="H109" s="11"/>
      <c r="I109" s="11"/>
      <c r="J109" s="2"/>
      <c r="K109" s="2"/>
      <c r="L109" s="127" t="s">
        <v>65</v>
      </c>
      <c r="M109" s="2"/>
      <c r="N109" s="2"/>
      <c r="O109" s="2"/>
      <c r="P109" s="2"/>
      <c r="Q109" s="2"/>
      <c r="R109" s="2"/>
      <c r="S109" s="2"/>
      <c r="T109" s="2"/>
      <c r="U109" s="2"/>
      <c r="V109" s="2"/>
      <c r="W109" s="2"/>
      <c r="X109" s="2"/>
      <c r="Y109" s="2"/>
      <c r="Z109" s="2"/>
      <c r="AA109" s="2"/>
      <c r="AB109" s="2"/>
      <c r="AC109" s="2"/>
      <c r="AD109" s="71"/>
      <c r="AE109" s="45"/>
      <c r="AF109" s="45"/>
      <c r="AG109" s="45">
        <f>10387+1650</f>
        <v>12037</v>
      </c>
      <c r="AH109" s="45">
        <v>4613</v>
      </c>
      <c r="AI109" s="2"/>
      <c r="AJ109" s="2"/>
      <c r="AK109" s="2"/>
      <c r="AL109" s="11"/>
      <c r="AM109" s="11"/>
      <c r="AN109" s="11"/>
      <c r="AO109" s="11"/>
      <c r="AP109" s="108">
        <f>SUM(AF109:AH109)</f>
        <v>16650</v>
      </c>
      <c r="AQ109" s="2"/>
      <c r="AR109" s="2"/>
    </row>
    <row r="110" spans="1:44" x14ac:dyDescent="0.3">
      <c r="A110" s="160"/>
      <c r="B110" s="66" t="s">
        <v>196</v>
      </c>
      <c r="C110" s="19"/>
      <c r="D110" s="19"/>
      <c r="E110" s="19"/>
      <c r="F110" s="11"/>
      <c r="G110" s="11"/>
      <c r="H110" s="11"/>
      <c r="I110" s="11"/>
      <c r="J110" s="2"/>
      <c r="K110" s="2"/>
      <c r="L110" s="2"/>
      <c r="M110" s="2"/>
      <c r="N110" s="2"/>
      <c r="O110" s="2"/>
      <c r="P110" s="2"/>
      <c r="Q110" s="2"/>
      <c r="R110" s="2"/>
      <c r="S110" s="2"/>
      <c r="T110" s="2"/>
      <c r="U110" s="2"/>
      <c r="V110" s="2"/>
      <c r="W110" s="2"/>
      <c r="X110" s="2"/>
      <c r="Y110" s="127" t="s">
        <v>65</v>
      </c>
      <c r="Z110" s="127" t="s">
        <v>65</v>
      </c>
      <c r="AA110" s="127" t="s">
        <v>65</v>
      </c>
      <c r="AB110" s="127" t="s">
        <v>65</v>
      </c>
      <c r="AC110" s="127" t="s">
        <v>65</v>
      </c>
      <c r="AD110" s="71"/>
      <c r="AE110" s="45"/>
      <c r="AF110" s="45"/>
      <c r="AG110" s="122"/>
      <c r="AH110" s="45">
        <v>37138</v>
      </c>
      <c r="AI110" s="2"/>
      <c r="AJ110" s="2"/>
      <c r="AK110" s="2"/>
      <c r="AL110" s="11"/>
      <c r="AM110" s="11"/>
      <c r="AN110" s="11"/>
      <c r="AO110" s="11"/>
      <c r="AP110" s="110">
        <f>AH110+AG110+AF110</f>
        <v>37138</v>
      </c>
      <c r="AQ110" s="2"/>
      <c r="AR110" s="2"/>
    </row>
    <row r="111" spans="1:44" x14ac:dyDescent="0.3">
      <c r="A111" s="160"/>
      <c r="B111" s="66" t="s">
        <v>126</v>
      </c>
      <c r="C111" s="19" t="s">
        <v>125</v>
      </c>
      <c r="D111" s="19"/>
      <c r="E111" s="19"/>
      <c r="F111" s="11"/>
      <c r="G111" s="11"/>
      <c r="H111" s="11"/>
      <c r="I111" s="11"/>
      <c r="J111" s="2"/>
      <c r="K111" s="2"/>
      <c r="L111" s="2"/>
      <c r="M111" s="2"/>
      <c r="N111" s="2"/>
      <c r="O111" s="2"/>
      <c r="P111" s="2"/>
      <c r="Q111" s="2"/>
      <c r="R111" s="2"/>
      <c r="S111" s="2"/>
      <c r="T111" s="2"/>
      <c r="U111" s="2"/>
      <c r="V111" s="2"/>
      <c r="W111" s="2"/>
      <c r="X111" s="2"/>
      <c r="Y111" s="2"/>
      <c r="Z111" s="2"/>
      <c r="AA111" s="127" t="s">
        <v>65</v>
      </c>
      <c r="AB111" s="127" t="s">
        <v>65</v>
      </c>
      <c r="AC111" s="127" t="s">
        <v>65</v>
      </c>
      <c r="AD111" s="2">
        <v>1</v>
      </c>
      <c r="AE111" s="45">
        <v>25000</v>
      </c>
      <c r="AF111" s="45"/>
      <c r="AG111" s="45">
        <v>0</v>
      </c>
      <c r="AH111" s="45">
        <v>25000</v>
      </c>
      <c r="AI111" s="2"/>
      <c r="AJ111" s="2"/>
      <c r="AK111" s="2" t="s">
        <v>138</v>
      </c>
      <c r="AL111" s="11"/>
      <c r="AM111" s="11"/>
      <c r="AN111" s="11"/>
      <c r="AO111" s="11"/>
      <c r="AP111" s="110">
        <f t="shared" si="6"/>
        <v>25000</v>
      </c>
      <c r="AQ111" s="2"/>
      <c r="AR111" s="2" t="s">
        <v>109</v>
      </c>
    </row>
    <row r="112" spans="1:44" x14ac:dyDescent="0.3">
      <c r="A112" s="161"/>
      <c r="B112" s="10" t="s">
        <v>27</v>
      </c>
      <c r="C112" s="80"/>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123">
        <f>AF108</f>
        <v>1878</v>
      </c>
      <c r="AG112" s="83">
        <f>SUM(AG104:AG111)</f>
        <v>180879</v>
      </c>
      <c r="AH112" s="83">
        <f>SUM(AH104:AH111)</f>
        <v>260869</v>
      </c>
      <c r="AI112" s="81"/>
      <c r="AJ112" s="81"/>
      <c r="AK112" s="81"/>
      <c r="AL112" s="81"/>
      <c r="AM112" s="81"/>
      <c r="AN112" s="81"/>
      <c r="AO112" s="82"/>
      <c r="AP112" s="109">
        <f>SUM(AP104:AP111)</f>
        <v>443626</v>
      </c>
      <c r="AQ112" s="42"/>
      <c r="AR112" s="42"/>
    </row>
    <row r="113" spans="1:44" ht="22.5" customHeight="1" x14ac:dyDescent="0.3">
      <c r="A113" s="155" t="s">
        <v>50</v>
      </c>
      <c r="B113" s="156"/>
      <c r="C113" s="84"/>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124">
        <f>AF112</f>
        <v>1878</v>
      </c>
      <c r="AG113" s="106">
        <f>AG112</f>
        <v>180879</v>
      </c>
      <c r="AH113" s="106">
        <f>AH112</f>
        <v>260869</v>
      </c>
      <c r="AI113" s="85"/>
      <c r="AJ113" s="85"/>
      <c r="AK113" s="85"/>
      <c r="AL113" s="85"/>
      <c r="AM113" s="85"/>
      <c r="AN113" s="85"/>
      <c r="AO113" s="86"/>
      <c r="AP113" s="93">
        <f>AP112</f>
        <v>443626</v>
      </c>
      <c r="AQ113" s="157"/>
      <c r="AR113" s="158"/>
    </row>
    <row r="114" spans="1:44" ht="27.75" customHeight="1" x14ac:dyDescent="0.3">
      <c r="A114" s="162" t="s">
        <v>127</v>
      </c>
      <c r="B114" s="163"/>
      <c r="C114" s="163"/>
      <c r="D114" s="163"/>
      <c r="E114" s="163"/>
      <c r="F114" s="163"/>
      <c r="G114" s="163"/>
      <c r="H114" s="163"/>
      <c r="I114" s="163"/>
      <c r="J114" s="163"/>
      <c r="K114" s="163"/>
      <c r="L114" s="163"/>
      <c r="M114" s="163"/>
      <c r="N114" s="163"/>
      <c r="O114" s="163"/>
      <c r="P114" s="163"/>
      <c r="Q114" s="164"/>
      <c r="R114" s="142"/>
      <c r="S114" s="142"/>
      <c r="T114" s="142"/>
      <c r="U114" s="142"/>
      <c r="V114" s="142"/>
      <c r="W114" s="142"/>
      <c r="X114" s="142"/>
      <c r="Y114" s="142"/>
      <c r="Z114" s="142"/>
      <c r="AA114" s="142"/>
      <c r="AB114" s="142"/>
      <c r="AC114" s="142"/>
      <c r="AD114" s="87"/>
      <c r="AE114" s="88"/>
      <c r="AF114" s="107">
        <f>AF113+AF103+AF78+AF43</f>
        <v>1878</v>
      </c>
      <c r="AG114" s="107">
        <f>AG113+AG103+AG78+AG43</f>
        <v>437443.45</v>
      </c>
      <c r="AH114" s="107">
        <f>AH113+AH103+AH78+AH43</f>
        <v>1498953.0499999998</v>
      </c>
      <c r="AI114" s="88"/>
      <c r="AJ114" s="88"/>
      <c r="AK114" s="88"/>
      <c r="AL114" s="88"/>
      <c r="AM114" s="88"/>
      <c r="AN114" s="88"/>
      <c r="AO114" s="89"/>
      <c r="AP114" s="111">
        <f>AP113+AP103+AP78+AP43</f>
        <v>1942681</v>
      </c>
      <c r="AQ114" s="165"/>
      <c r="AR114" s="166"/>
    </row>
    <row r="115" spans="1:44" ht="22.5" customHeight="1" x14ac:dyDescent="0.3">
      <c r="A115" s="148" t="s">
        <v>128</v>
      </c>
      <c r="B115" s="149"/>
      <c r="C115" s="149"/>
      <c r="D115" s="149"/>
      <c r="E115" s="149"/>
      <c r="F115" s="149"/>
      <c r="G115" s="149"/>
      <c r="H115" s="149"/>
      <c r="I115" s="149"/>
      <c r="J115" s="149"/>
      <c r="K115" s="149"/>
      <c r="L115" s="149"/>
      <c r="M115" s="149"/>
      <c r="N115" s="149"/>
      <c r="O115" s="149"/>
      <c r="P115" s="149"/>
      <c r="Q115" s="149"/>
      <c r="R115" s="137"/>
      <c r="S115" s="137"/>
      <c r="T115" s="137"/>
      <c r="U115" s="137"/>
      <c r="V115" s="137"/>
      <c r="W115" s="137"/>
      <c r="X115" s="137"/>
      <c r="Y115" s="137"/>
      <c r="Z115" s="137"/>
      <c r="AA115" s="137"/>
      <c r="AB115" s="137"/>
      <c r="AC115" s="137"/>
      <c r="AD115" s="90"/>
      <c r="AE115" s="90"/>
      <c r="AF115" s="92">
        <f>AF114*0.03</f>
        <v>56.339999999999996</v>
      </c>
      <c r="AG115" s="92">
        <f>AG114*0.03</f>
        <v>13123.3035</v>
      </c>
      <c r="AH115" s="92">
        <f>AH114*0.03</f>
        <v>44968.591499999995</v>
      </c>
      <c r="AI115" s="90"/>
      <c r="AJ115" s="90"/>
      <c r="AK115" s="90"/>
      <c r="AL115" s="90"/>
      <c r="AM115" s="90"/>
      <c r="AN115" s="90"/>
      <c r="AO115" s="91"/>
      <c r="AP115" s="111">
        <f>AP114*0.03</f>
        <v>58280.43</v>
      </c>
      <c r="AQ115" s="138"/>
      <c r="AR115" s="139"/>
    </row>
    <row r="116" spans="1:44" s="97" customFormat="1" ht="22.5" customHeight="1" x14ac:dyDescent="0.3">
      <c r="A116" s="134"/>
      <c r="B116" s="136"/>
      <c r="C116" s="136" t="s">
        <v>49</v>
      </c>
      <c r="D116" s="67"/>
      <c r="E116" s="136"/>
      <c r="F116" s="150"/>
      <c r="G116" s="150"/>
      <c r="H116" s="150"/>
      <c r="I116" s="150"/>
      <c r="J116" s="150"/>
      <c r="K116" s="150"/>
      <c r="L116" s="150"/>
      <c r="M116" s="150"/>
      <c r="N116" s="150"/>
      <c r="O116" s="150"/>
      <c r="P116" s="150"/>
      <c r="Q116" s="150"/>
      <c r="R116" s="150"/>
      <c r="S116" s="150"/>
      <c r="T116" s="150"/>
      <c r="U116" s="150"/>
      <c r="V116" s="150"/>
      <c r="W116" s="150"/>
      <c r="X116" s="150"/>
      <c r="Y116" s="150"/>
      <c r="Z116" s="150"/>
      <c r="AA116" s="150"/>
      <c r="AB116" s="150"/>
      <c r="AC116" s="150"/>
      <c r="AD116" s="150"/>
      <c r="AE116" s="85"/>
      <c r="AF116" s="106">
        <f>AF115+AF114</f>
        <v>1934.34</v>
      </c>
      <c r="AG116" s="106">
        <f>AG115+AG114</f>
        <v>450566.75349999999</v>
      </c>
      <c r="AH116" s="106">
        <f>AH115+AH114</f>
        <v>1543921.6414999999</v>
      </c>
      <c r="AI116" s="85"/>
      <c r="AJ116" s="150"/>
      <c r="AK116" s="150"/>
      <c r="AL116" s="150"/>
      <c r="AM116" s="136"/>
      <c r="AN116" s="136"/>
      <c r="AO116" s="135"/>
      <c r="AP116" s="93">
        <f>AP115+AP114</f>
        <v>2000961.43</v>
      </c>
      <c r="AQ116" s="140"/>
      <c r="AR116" s="141"/>
    </row>
    <row r="117" spans="1:44" ht="22.5" customHeight="1" x14ac:dyDescent="0.3">
      <c r="A117" s="16"/>
      <c r="B117" s="133"/>
      <c r="C117" s="133"/>
      <c r="D117" s="28"/>
      <c r="E117" s="133"/>
      <c r="F117" s="151"/>
      <c r="G117" s="152"/>
      <c r="H117" s="152"/>
      <c r="I117" s="152"/>
      <c r="J117" s="153"/>
      <c r="K117" s="154"/>
      <c r="L117" s="154"/>
      <c r="M117" s="154"/>
      <c r="N117" s="154"/>
      <c r="O117" s="154"/>
      <c r="P117" s="154"/>
      <c r="Q117" s="154"/>
      <c r="R117" s="154"/>
      <c r="S117" s="154"/>
      <c r="T117" s="154"/>
      <c r="U117" s="154"/>
      <c r="V117" s="154"/>
      <c r="W117" s="154"/>
      <c r="X117" s="154"/>
      <c r="Y117" s="154"/>
      <c r="Z117" s="154"/>
      <c r="AA117" s="154"/>
      <c r="AB117" s="154"/>
      <c r="AC117" s="154"/>
      <c r="AD117" s="154"/>
      <c r="AE117" s="133"/>
      <c r="AF117" s="133"/>
      <c r="AG117" s="133"/>
      <c r="AH117" s="133"/>
      <c r="AI117" s="133"/>
      <c r="AJ117" s="133"/>
      <c r="AK117" s="133"/>
      <c r="AL117" s="133"/>
      <c r="AM117" s="133"/>
      <c r="AN117" s="133"/>
      <c r="AO117" s="17"/>
      <c r="AP117" s="12"/>
      <c r="AQ117" s="100"/>
      <c r="AR117" s="95"/>
    </row>
    <row r="120" spans="1:44" x14ac:dyDescent="0.3">
      <c r="AJ120" s="105"/>
    </row>
    <row r="121" spans="1:44" x14ac:dyDescent="0.3">
      <c r="AG121" s="114"/>
      <c r="AH121" s="117"/>
    </row>
    <row r="122" spans="1:44" x14ac:dyDescent="0.3">
      <c r="AG122" s="115"/>
      <c r="AH122" s="114"/>
      <c r="AL122" s="113"/>
      <c r="AN122" s="114"/>
    </row>
    <row r="123" spans="1:44" x14ac:dyDescent="0.3">
      <c r="AG123" s="115"/>
      <c r="AH123" s="115"/>
      <c r="AL123" s="113"/>
      <c r="AN123" s="114"/>
    </row>
    <row r="124" spans="1:44" x14ac:dyDescent="0.3">
      <c r="AN124" s="114"/>
    </row>
    <row r="125" spans="1:44" x14ac:dyDescent="0.3">
      <c r="AG125" s="114"/>
      <c r="AH125" s="114"/>
    </row>
    <row r="126" spans="1:44" x14ac:dyDescent="0.3">
      <c r="AH126" s="116"/>
    </row>
  </sheetData>
  <mergeCells count="67">
    <mergeCell ref="AL1:AN1"/>
    <mergeCell ref="AP1:AR1"/>
    <mergeCell ref="B2:I2"/>
    <mergeCell ref="J2:M2"/>
    <mergeCell ref="N2:Q2"/>
    <mergeCell ref="R2:U2"/>
    <mergeCell ref="V2:Y2"/>
    <mergeCell ref="AD2:AE2"/>
    <mergeCell ref="AI2:AK2"/>
    <mergeCell ref="AL2:AM2"/>
    <mergeCell ref="B1:I1"/>
    <mergeCell ref="J1:M1"/>
    <mergeCell ref="N1:Q1"/>
    <mergeCell ref="R1:U1"/>
    <mergeCell ref="V1:Y1"/>
    <mergeCell ref="AD1:AK1"/>
    <mergeCell ref="R4:T4"/>
    <mergeCell ref="U4:W4"/>
    <mergeCell ref="X4:Z4"/>
    <mergeCell ref="AP2:AR2"/>
    <mergeCell ref="A3:D3"/>
    <mergeCell ref="F3:Q3"/>
    <mergeCell ref="R3:AC3"/>
    <mergeCell ref="A4:A5"/>
    <mergeCell ref="B4:B5"/>
    <mergeCell ref="C4:C5"/>
    <mergeCell ref="D4:D5"/>
    <mergeCell ref="E4:E5"/>
    <mergeCell ref="F4:H4"/>
    <mergeCell ref="AN4:AP4"/>
    <mergeCell ref="AQ4:AQ5"/>
    <mergeCell ref="AR4:AR5"/>
    <mergeCell ref="A6:A42"/>
    <mergeCell ref="B6:B19"/>
    <mergeCell ref="B21:B35"/>
    <mergeCell ref="B37:B41"/>
    <mergeCell ref="AA4:AC4"/>
    <mergeCell ref="AD4:AD5"/>
    <mergeCell ref="AE4:AE5"/>
    <mergeCell ref="AI4:AJ4"/>
    <mergeCell ref="AK4:AL4"/>
    <mergeCell ref="AM4:AM5"/>
    <mergeCell ref="I4:K4"/>
    <mergeCell ref="L4:N4"/>
    <mergeCell ref="O4:Q4"/>
    <mergeCell ref="A114:Q114"/>
    <mergeCell ref="AQ114:AR114"/>
    <mergeCell ref="AQ43:AR43"/>
    <mergeCell ref="A44:A77"/>
    <mergeCell ref="B44:B57"/>
    <mergeCell ref="B63:B76"/>
    <mergeCell ref="AQ78:AR78"/>
    <mergeCell ref="A79:A102"/>
    <mergeCell ref="B79:B87"/>
    <mergeCell ref="B89:B95"/>
    <mergeCell ref="B97:B101"/>
    <mergeCell ref="A103:B103"/>
    <mergeCell ref="AQ103:AR103"/>
    <mergeCell ref="A104:A112"/>
    <mergeCell ref="A113:B113"/>
    <mergeCell ref="AQ113:AR113"/>
    <mergeCell ref="A115:Q115"/>
    <mergeCell ref="F116:J116"/>
    <mergeCell ref="K116:AD116"/>
    <mergeCell ref="AJ116:AL116"/>
    <mergeCell ref="F117:J117"/>
    <mergeCell ref="K117:AD117"/>
  </mergeCells>
  <pageMargins left="0.15" right="0.18" top="0.25" bottom="0.09" header="0.22" footer="0.15"/>
  <pageSetup paperSize="8" scale="33" fitToHeight="3" orientation="landscape" copies="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26"/>
  <sheetViews>
    <sheetView view="pageBreakPreview" zoomScale="50" zoomScaleSheetLayoutView="50" workbookViewId="0">
      <pane xSplit="2" ySplit="5" topLeftCell="C6" activePane="bottomRight" state="frozen"/>
      <selection pane="topRight" activeCell="C1" sqref="C1"/>
      <selection pane="bottomLeft" activeCell="A6" sqref="A6"/>
      <selection pane="bottomRight" activeCell="E6" sqref="E6"/>
    </sheetView>
  </sheetViews>
  <sheetFormatPr defaultColWidth="9" defaultRowHeight="14.4" x14ac:dyDescent="0.3"/>
  <cols>
    <col min="1" max="1" width="40.77734375" style="21" hidden="1" customWidth="1"/>
    <col min="2" max="2" width="60.44140625" style="24" bestFit="1" customWidth="1"/>
    <col min="3" max="3" width="40.77734375" style="21" customWidth="1"/>
    <col min="4" max="4" width="10.21875" style="24" customWidth="1"/>
    <col min="5" max="5" width="40.77734375" style="101" customWidth="1"/>
    <col min="6" max="8" width="4.21875" style="21" customWidth="1"/>
    <col min="9" max="9" width="3.77734375" style="21" customWidth="1"/>
    <col min="10" max="10" width="4.44140625" style="21" customWidth="1"/>
    <col min="11" max="11" width="3.77734375" style="21" customWidth="1"/>
    <col min="12" max="12" width="3.44140625" style="21" customWidth="1"/>
    <col min="13" max="13" width="4.44140625" style="21" customWidth="1"/>
    <col min="14" max="16" width="4.21875" style="21" customWidth="1"/>
    <col min="17" max="27" width="4.44140625" style="21" customWidth="1"/>
    <col min="28" max="28" width="4.44140625" style="21" bestFit="1" customWidth="1"/>
    <col min="29" max="29" width="4.21875" style="21" bestFit="1" customWidth="1"/>
    <col min="30" max="30" width="6.77734375" style="102" customWidth="1"/>
    <col min="31" max="31" width="14" style="102" bestFit="1" customWidth="1"/>
    <col min="32" max="34" width="14" style="102" customWidth="1"/>
    <col min="35" max="35" width="8.77734375" style="21" customWidth="1"/>
    <col min="36" max="36" width="10.44140625" style="21" customWidth="1"/>
    <col min="37" max="37" width="11.77734375" style="21" customWidth="1"/>
    <col min="38" max="39" width="12.44140625" style="21" customWidth="1"/>
    <col min="40" max="40" width="12.44140625" style="102" customWidth="1"/>
    <col min="41" max="41" width="15" style="21" customWidth="1"/>
    <col min="42" max="42" width="16" style="103" customWidth="1"/>
    <col min="43" max="43" width="22" style="102" customWidth="1"/>
    <col min="44" max="44" width="14.44140625" style="21" customWidth="1"/>
    <col min="45" max="16384" width="9" style="21"/>
  </cols>
  <sheetData>
    <row r="1" spans="1:44" s="24" customFormat="1" ht="33" customHeight="1" x14ac:dyDescent="0.3">
      <c r="A1" s="29" t="s">
        <v>39</v>
      </c>
      <c r="B1" s="226" t="s">
        <v>261</v>
      </c>
      <c r="C1" s="227"/>
      <c r="D1" s="227"/>
      <c r="E1" s="227"/>
      <c r="F1" s="227"/>
      <c r="G1" s="227"/>
      <c r="H1" s="227"/>
      <c r="I1" s="228"/>
      <c r="J1" s="217"/>
      <c r="K1" s="218"/>
      <c r="L1" s="218"/>
      <c r="M1" s="219"/>
      <c r="N1" s="229"/>
      <c r="O1" s="230"/>
      <c r="P1" s="230"/>
      <c r="Q1" s="231"/>
      <c r="R1" s="223" t="s">
        <v>40</v>
      </c>
      <c r="S1" s="224"/>
      <c r="T1" s="224"/>
      <c r="U1" s="225"/>
      <c r="V1" s="229" t="s">
        <v>53</v>
      </c>
      <c r="W1" s="230"/>
      <c r="X1" s="230"/>
      <c r="Y1" s="231"/>
      <c r="Z1" s="53"/>
      <c r="AA1" s="53"/>
      <c r="AB1" s="53"/>
      <c r="AC1" s="53"/>
      <c r="AD1" s="223" t="s">
        <v>185</v>
      </c>
      <c r="AE1" s="224"/>
      <c r="AF1" s="224"/>
      <c r="AG1" s="224"/>
      <c r="AH1" s="224"/>
      <c r="AI1" s="224"/>
      <c r="AJ1" s="224"/>
      <c r="AK1" s="225"/>
      <c r="AL1" s="211" t="s">
        <v>52</v>
      </c>
      <c r="AM1" s="212"/>
      <c r="AN1" s="213"/>
      <c r="AO1" s="29" t="s">
        <v>17</v>
      </c>
      <c r="AP1" s="195" t="s">
        <v>207</v>
      </c>
      <c r="AQ1" s="196"/>
      <c r="AR1" s="197"/>
    </row>
    <row r="2" spans="1:44" s="24" customFormat="1" ht="29.25" customHeight="1" x14ac:dyDescent="0.3">
      <c r="A2" s="29" t="s">
        <v>41</v>
      </c>
      <c r="B2" s="214" t="s">
        <v>191</v>
      </c>
      <c r="C2" s="215"/>
      <c r="D2" s="215"/>
      <c r="E2" s="215"/>
      <c r="F2" s="215"/>
      <c r="G2" s="215"/>
      <c r="H2" s="215"/>
      <c r="I2" s="216"/>
      <c r="J2" s="217"/>
      <c r="K2" s="218"/>
      <c r="L2" s="218"/>
      <c r="M2" s="219"/>
      <c r="N2" s="220"/>
      <c r="O2" s="221"/>
      <c r="P2" s="221"/>
      <c r="Q2" s="222"/>
      <c r="R2" s="223" t="s">
        <v>16</v>
      </c>
      <c r="S2" s="224"/>
      <c r="T2" s="224"/>
      <c r="U2" s="225"/>
      <c r="V2" s="220" t="s">
        <v>260</v>
      </c>
      <c r="W2" s="221"/>
      <c r="X2" s="221"/>
      <c r="Y2" s="222"/>
      <c r="Z2" s="52"/>
      <c r="AA2" s="52"/>
      <c r="AB2" s="52"/>
      <c r="AC2" s="52"/>
      <c r="AD2" s="223" t="s">
        <v>43</v>
      </c>
      <c r="AE2" s="225"/>
      <c r="AF2" s="119"/>
      <c r="AG2" s="112"/>
      <c r="AH2" s="112"/>
      <c r="AI2" s="217">
        <v>30071</v>
      </c>
      <c r="AJ2" s="218"/>
      <c r="AK2" s="219"/>
      <c r="AL2" s="223" t="s">
        <v>42</v>
      </c>
      <c r="AM2" s="225"/>
      <c r="AN2" s="54" t="s">
        <v>51</v>
      </c>
      <c r="AO2" s="29" t="s">
        <v>18</v>
      </c>
      <c r="AP2" s="195"/>
      <c r="AQ2" s="196"/>
      <c r="AR2" s="197"/>
    </row>
    <row r="3" spans="1:44" ht="45.45" customHeight="1" x14ac:dyDescent="0.3">
      <c r="A3" s="198" t="s">
        <v>262</v>
      </c>
      <c r="B3" s="199"/>
      <c r="C3" s="199"/>
      <c r="D3" s="199"/>
      <c r="E3" s="25"/>
      <c r="F3" s="200">
        <v>2017</v>
      </c>
      <c r="G3" s="201"/>
      <c r="H3" s="201"/>
      <c r="I3" s="201"/>
      <c r="J3" s="201"/>
      <c r="K3" s="201"/>
      <c r="L3" s="201"/>
      <c r="M3" s="201"/>
      <c r="N3" s="201"/>
      <c r="O3" s="201"/>
      <c r="P3" s="201"/>
      <c r="Q3" s="201"/>
      <c r="R3" s="202">
        <v>2018</v>
      </c>
      <c r="S3" s="203"/>
      <c r="T3" s="203"/>
      <c r="U3" s="203"/>
      <c r="V3" s="203"/>
      <c r="W3" s="203"/>
      <c r="X3" s="203"/>
      <c r="Y3" s="203"/>
      <c r="Z3" s="203"/>
      <c r="AA3" s="203"/>
      <c r="AB3" s="203"/>
      <c r="AC3" s="204"/>
      <c r="AD3" s="50"/>
      <c r="AE3" s="25"/>
      <c r="AF3" s="25"/>
      <c r="AG3" s="25"/>
      <c r="AH3" s="25"/>
      <c r="AI3" s="25"/>
      <c r="AJ3" s="25"/>
      <c r="AK3" s="25"/>
      <c r="AL3" s="25"/>
      <c r="AM3" s="25"/>
      <c r="AN3" s="25"/>
      <c r="AO3" s="25"/>
      <c r="AP3" s="25"/>
      <c r="AQ3" s="50"/>
      <c r="AR3" s="26"/>
    </row>
    <row r="4" spans="1:44" ht="41.25" customHeight="1" x14ac:dyDescent="0.3">
      <c r="A4" s="159" t="s">
        <v>31</v>
      </c>
      <c r="B4" s="205" t="s">
        <v>263</v>
      </c>
      <c r="C4" s="205" t="s">
        <v>32</v>
      </c>
      <c r="D4" s="207" t="s">
        <v>44</v>
      </c>
      <c r="E4" s="209" t="s">
        <v>192</v>
      </c>
      <c r="F4" s="189" t="s">
        <v>12</v>
      </c>
      <c r="G4" s="190"/>
      <c r="H4" s="191"/>
      <c r="I4" s="186" t="s">
        <v>13</v>
      </c>
      <c r="J4" s="187"/>
      <c r="K4" s="188"/>
      <c r="L4" s="189" t="s">
        <v>14</v>
      </c>
      <c r="M4" s="190"/>
      <c r="N4" s="191"/>
      <c r="O4" s="186" t="s">
        <v>15</v>
      </c>
      <c r="P4" s="187"/>
      <c r="Q4" s="188"/>
      <c r="R4" s="192" t="s">
        <v>12</v>
      </c>
      <c r="S4" s="193"/>
      <c r="T4" s="194"/>
      <c r="U4" s="175" t="s">
        <v>13</v>
      </c>
      <c r="V4" s="176"/>
      <c r="W4" s="177"/>
      <c r="X4" s="192" t="s">
        <v>14</v>
      </c>
      <c r="Y4" s="193"/>
      <c r="Z4" s="194"/>
      <c r="AA4" s="175" t="s">
        <v>15</v>
      </c>
      <c r="AB4" s="176"/>
      <c r="AC4" s="177"/>
      <c r="AD4" s="178" t="s">
        <v>25</v>
      </c>
      <c r="AE4" s="180" t="s">
        <v>24</v>
      </c>
      <c r="AF4" s="72"/>
      <c r="AG4" s="72"/>
      <c r="AH4" s="72"/>
      <c r="AI4" s="182" t="s">
        <v>33</v>
      </c>
      <c r="AJ4" s="183"/>
      <c r="AK4" s="182" t="s">
        <v>34</v>
      </c>
      <c r="AL4" s="183"/>
      <c r="AM4" s="184" t="s">
        <v>26</v>
      </c>
      <c r="AN4" s="170"/>
      <c r="AO4" s="171"/>
      <c r="AP4" s="172"/>
      <c r="AQ4" s="173" t="s">
        <v>22</v>
      </c>
      <c r="AR4" s="173" t="s">
        <v>23</v>
      </c>
    </row>
    <row r="5" spans="1:44" ht="65.25" customHeight="1" x14ac:dyDescent="0.3">
      <c r="A5" s="161"/>
      <c r="B5" s="206"/>
      <c r="C5" s="206"/>
      <c r="D5" s="208"/>
      <c r="E5" s="210"/>
      <c r="F5" s="5" t="s">
        <v>0</v>
      </c>
      <c r="G5" s="5" t="s">
        <v>1</v>
      </c>
      <c r="H5" s="5" t="s">
        <v>2</v>
      </c>
      <c r="I5" s="3" t="s">
        <v>3</v>
      </c>
      <c r="J5" s="3" t="s">
        <v>4</v>
      </c>
      <c r="K5" s="3" t="s">
        <v>5</v>
      </c>
      <c r="L5" s="5" t="s">
        <v>6</v>
      </c>
      <c r="M5" s="5" t="s">
        <v>7</v>
      </c>
      <c r="N5" s="5" t="s">
        <v>8</v>
      </c>
      <c r="O5" s="3" t="s">
        <v>9</v>
      </c>
      <c r="P5" s="3" t="s">
        <v>10</v>
      </c>
      <c r="Q5" s="3" t="s">
        <v>11</v>
      </c>
      <c r="R5" s="69" t="s">
        <v>0</v>
      </c>
      <c r="S5" s="69" t="s">
        <v>1</v>
      </c>
      <c r="T5" s="69" t="s">
        <v>2</v>
      </c>
      <c r="U5" s="70" t="s">
        <v>3</v>
      </c>
      <c r="V5" s="70" t="s">
        <v>4</v>
      </c>
      <c r="W5" s="70" t="s">
        <v>5</v>
      </c>
      <c r="X5" s="69" t="s">
        <v>6</v>
      </c>
      <c r="Y5" s="69" t="s">
        <v>7</v>
      </c>
      <c r="Z5" s="69" t="s">
        <v>8</v>
      </c>
      <c r="AA5" s="70" t="s">
        <v>9</v>
      </c>
      <c r="AB5" s="70" t="s">
        <v>10</v>
      </c>
      <c r="AC5" s="70" t="s">
        <v>11</v>
      </c>
      <c r="AD5" s="179"/>
      <c r="AE5" s="181"/>
      <c r="AF5" s="120">
        <v>2016</v>
      </c>
      <c r="AG5" s="60">
        <v>2017</v>
      </c>
      <c r="AH5" s="60">
        <v>2018</v>
      </c>
      <c r="AI5" s="4" t="s">
        <v>35</v>
      </c>
      <c r="AJ5" s="4" t="s">
        <v>36</v>
      </c>
      <c r="AK5" s="4" t="s">
        <v>37</v>
      </c>
      <c r="AL5" s="4" t="s">
        <v>38</v>
      </c>
      <c r="AM5" s="185"/>
      <c r="AN5" s="32" t="s">
        <v>19</v>
      </c>
      <c r="AO5" s="32" t="s">
        <v>20</v>
      </c>
      <c r="AP5" s="65" t="s">
        <v>21</v>
      </c>
      <c r="AQ5" s="174"/>
      <c r="AR5" s="174"/>
    </row>
    <row r="6" spans="1:44" ht="63" customHeight="1" x14ac:dyDescent="0.3">
      <c r="A6" s="167" t="s">
        <v>233</v>
      </c>
      <c r="B6" s="159" t="s">
        <v>264</v>
      </c>
      <c r="C6" s="37" t="s">
        <v>55</v>
      </c>
      <c r="D6" s="19"/>
      <c r="E6" s="19" t="s">
        <v>234</v>
      </c>
      <c r="F6" s="2"/>
      <c r="G6" s="2"/>
      <c r="H6" s="127" t="s">
        <v>65</v>
      </c>
      <c r="I6" s="2"/>
      <c r="J6" s="2"/>
      <c r="K6" s="2"/>
      <c r="L6" s="2"/>
      <c r="M6" s="2"/>
      <c r="N6" s="2"/>
      <c r="O6" s="2"/>
      <c r="P6" s="2"/>
      <c r="Q6" s="2"/>
      <c r="R6" s="2"/>
      <c r="S6" s="2"/>
      <c r="T6" s="2"/>
      <c r="U6" s="2"/>
      <c r="V6" s="2"/>
      <c r="W6" s="2"/>
      <c r="X6" s="2"/>
      <c r="Y6" s="2"/>
      <c r="Z6" s="2"/>
      <c r="AA6" s="2"/>
      <c r="AB6" s="2"/>
      <c r="AC6" s="2"/>
      <c r="AD6" s="33"/>
      <c r="AE6" s="77"/>
      <c r="AF6" s="77"/>
      <c r="AG6" s="77"/>
      <c r="AH6" s="77"/>
      <c r="AI6" s="34"/>
      <c r="AJ6" s="34"/>
      <c r="AL6" s="34"/>
      <c r="AM6" s="35"/>
      <c r="AN6" s="34"/>
      <c r="AO6" s="2"/>
      <c r="AP6" s="108">
        <f>AH6+AG6</f>
        <v>0</v>
      </c>
      <c r="AQ6" s="32"/>
      <c r="AR6" s="2" t="s">
        <v>98</v>
      </c>
    </row>
    <row r="7" spans="1:44" ht="43.2" x14ac:dyDescent="0.3">
      <c r="A7" s="168"/>
      <c r="B7" s="160"/>
      <c r="C7" s="37" t="s">
        <v>163</v>
      </c>
      <c r="D7" s="19"/>
      <c r="E7" s="19" t="s">
        <v>67</v>
      </c>
      <c r="F7" s="2"/>
      <c r="G7" s="2"/>
      <c r="H7" s="2"/>
      <c r="I7" s="127" t="s">
        <v>65</v>
      </c>
      <c r="J7" s="127" t="s">
        <v>65</v>
      </c>
      <c r="K7" s="2"/>
      <c r="L7" s="2"/>
      <c r="M7" s="2"/>
      <c r="N7" s="2"/>
      <c r="O7" s="2"/>
      <c r="P7" s="2"/>
      <c r="Q7" s="2"/>
      <c r="R7" s="2"/>
      <c r="S7" s="2"/>
      <c r="T7" s="2"/>
      <c r="U7" s="2"/>
      <c r="V7" s="2"/>
      <c r="W7" s="2"/>
      <c r="X7" s="2"/>
      <c r="Y7" s="2"/>
      <c r="Z7" s="2"/>
      <c r="AA7" s="2"/>
      <c r="AB7" s="2"/>
      <c r="AC7" s="2"/>
      <c r="AD7" s="32">
        <v>1</v>
      </c>
      <c r="AE7" s="40">
        <v>489637</v>
      </c>
      <c r="AF7" s="40"/>
      <c r="AG7" s="40">
        <v>97927.400000000009</v>
      </c>
      <c r="AH7" s="40">
        <v>391709.6</v>
      </c>
      <c r="AI7" s="2"/>
      <c r="AJ7" s="2"/>
      <c r="AK7" s="34" t="s">
        <v>66</v>
      </c>
      <c r="AL7" s="2"/>
      <c r="AM7" s="2"/>
      <c r="AN7" s="2"/>
      <c r="AO7" s="2" t="s">
        <v>235</v>
      </c>
      <c r="AP7" s="108">
        <f>AH7+AG7</f>
        <v>489637</v>
      </c>
      <c r="AQ7" s="2" t="s">
        <v>69</v>
      </c>
      <c r="AR7" s="2" t="s">
        <v>73</v>
      </c>
    </row>
    <row r="8" spans="1:44" ht="35.25" customHeight="1" x14ac:dyDescent="0.3">
      <c r="A8" s="168"/>
      <c r="B8" s="160"/>
      <c r="C8" s="96" t="s">
        <v>54</v>
      </c>
      <c r="D8" s="19"/>
      <c r="E8" s="19" t="s">
        <v>58</v>
      </c>
      <c r="F8" s="2"/>
      <c r="G8" s="2"/>
      <c r="H8" s="2"/>
      <c r="I8" s="2"/>
      <c r="J8" s="39"/>
      <c r="K8" s="2"/>
      <c r="L8" s="2"/>
      <c r="M8" s="2"/>
      <c r="N8" s="127" t="s">
        <v>65</v>
      </c>
      <c r="O8" s="2"/>
      <c r="P8" s="2"/>
      <c r="Q8" s="130" t="s">
        <v>65</v>
      </c>
      <c r="R8" s="2"/>
      <c r="S8" s="2"/>
      <c r="T8" s="2"/>
      <c r="U8" s="2"/>
      <c r="V8" s="2"/>
      <c r="W8" s="2"/>
      <c r="X8" s="2"/>
      <c r="Y8" s="2"/>
      <c r="Z8" s="2"/>
      <c r="AA8" s="2"/>
      <c r="AB8" s="2"/>
      <c r="AC8" s="2"/>
      <c r="AD8" s="33"/>
      <c r="AE8" s="45"/>
      <c r="AF8" s="45"/>
      <c r="AG8" s="45"/>
      <c r="AH8" s="45"/>
      <c r="AI8" s="2"/>
      <c r="AJ8" s="2"/>
      <c r="AK8" s="2"/>
      <c r="AL8" s="2"/>
      <c r="AM8" s="2"/>
      <c r="AN8" s="2"/>
      <c r="AO8" s="2"/>
      <c r="AP8" s="108">
        <f t="shared" ref="AP8:AP19" si="0">AH8+AG8</f>
        <v>0</v>
      </c>
      <c r="AQ8" s="2"/>
      <c r="AR8" s="2" t="s">
        <v>72</v>
      </c>
    </row>
    <row r="9" spans="1:44" x14ac:dyDescent="0.3">
      <c r="A9" s="168"/>
      <c r="B9" s="160"/>
      <c r="C9" s="18"/>
      <c r="D9" s="22"/>
      <c r="E9" s="18" t="s">
        <v>59</v>
      </c>
      <c r="F9" s="2"/>
      <c r="G9" s="2"/>
      <c r="H9" s="2"/>
      <c r="I9" s="2"/>
      <c r="J9" s="39"/>
      <c r="K9" s="2"/>
      <c r="L9" s="2"/>
      <c r="M9" s="2"/>
      <c r="N9" s="127" t="s">
        <v>65</v>
      </c>
      <c r="O9" s="127" t="s">
        <v>65</v>
      </c>
      <c r="P9" s="2"/>
      <c r="Q9" s="130" t="s">
        <v>65</v>
      </c>
      <c r="R9" s="130" t="s">
        <v>65</v>
      </c>
      <c r="S9" s="2"/>
      <c r="T9" s="2"/>
      <c r="U9" s="2"/>
      <c r="V9" s="2"/>
      <c r="W9" s="2"/>
      <c r="X9" s="2"/>
      <c r="Y9" s="2"/>
      <c r="Z9" s="2"/>
      <c r="AA9" s="2"/>
      <c r="AB9" s="2"/>
      <c r="AC9" s="2"/>
      <c r="AD9" s="32"/>
      <c r="AE9" s="40"/>
      <c r="AF9" s="40"/>
      <c r="AG9" s="40"/>
      <c r="AH9" s="40"/>
      <c r="AI9" s="32"/>
      <c r="AJ9" s="32"/>
      <c r="AK9" s="32"/>
      <c r="AL9" s="32"/>
      <c r="AM9" s="35"/>
      <c r="AN9" s="32"/>
      <c r="AO9" s="32"/>
      <c r="AP9" s="108">
        <f t="shared" si="0"/>
        <v>0</v>
      </c>
      <c r="AQ9" s="32"/>
      <c r="AR9" s="2" t="s">
        <v>72</v>
      </c>
    </row>
    <row r="10" spans="1:44" ht="57.6" x14ac:dyDescent="0.3">
      <c r="A10" s="168"/>
      <c r="B10" s="160"/>
      <c r="C10" s="37" t="s">
        <v>167</v>
      </c>
      <c r="D10" s="22"/>
      <c r="E10" s="18" t="s">
        <v>60</v>
      </c>
      <c r="F10" s="2"/>
      <c r="G10" s="2"/>
      <c r="H10" s="2"/>
      <c r="I10" s="2"/>
      <c r="J10" s="39"/>
      <c r="K10" s="2"/>
      <c r="L10" s="2"/>
      <c r="M10" s="2"/>
      <c r="N10" s="2"/>
      <c r="O10" s="2"/>
      <c r="P10" s="127" t="s">
        <v>65</v>
      </c>
      <c r="Q10" s="2"/>
      <c r="R10" s="2"/>
      <c r="S10" s="130" t="s">
        <v>65</v>
      </c>
      <c r="T10" s="2"/>
      <c r="U10" s="2"/>
      <c r="V10" s="2"/>
      <c r="W10" s="2"/>
      <c r="X10" s="2"/>
      <c r="Y10" s="2"/>
      <c r="Z10" s="2"/>
      <c r="AA10" s="2"/>
      <c r="AB10" s="2"/>
      <c r="AC10" s="2"/>
      <c r="AD10" s="32"/>
      <c r="AE10" s="40"/>
      <c r="AF10" s="40"/>
      <c r="AG10" s="40"/>
      <c r="AH10" s="40"/>
      <c r="AI10" s="32"/>
      <c r="AJ10" s="32"/>
      <c r="AK10" s="32"/>
      <c r="AL10" s="32"/>
      <c r="AM10" s="35"/>
      <c r="AN10" s="32"/>
      <c r="AO10" s="32"/>
      <c r="AP10" s="108">
        <f t="shared" si="0"/>
        <v>0</v>
      </c>
      <c r="AQ10" s="32"/>
      <c r="AR10" s="2" t="s">
        <v>72</v>
      </c>
    </row>
    <row r="11" spans="1:44" ht="43.2" x14ac:dyDescent="0.3">
      <c r="A11" s="168"/>
      <c r="B11" s="160"/>
      <c r="C11" s="37" t="s">
        <v>56</v>
      </c>
      <c r="D11" s="22"/>
      <c r="E11" s="18" t="s">
        <v>61</v>
      </c>
      <c r="F11" s="2"/>
      <c r="G11" s="2"/>
      <c r="H11" s="2"/>
      <c r="I11" s="2"/>
      <c r="J11" s="39"/>
      <c r="K11" s="2"/>
      <c r="L11" s="2"/>
      <c r="M11" s="2"/>
      <c r="N11" s="2"/>
      <c r="O11" s="2"/>
      <c r="P11" s="2"/>
      <c r="Q11" s="127"/>
      <c r="R11" s="127"/>
      <c r="S11" s="2"/>
      <c r="T11" s="130" t="s">
        <v>65</v>
      </c>
      <c r="U11" s="130" t="s">
        <v>65</v>
      </c>
      <c r="V11" s="2"/>
      <c r="W11" s="2"/>
      <c r="X11" s="2"/>
      <c r="Y11" s="2"/>
      <c r="Z11" s="2"/>
      <c r="AA11" s="2"/>
      <c r="AB11" s="2"/>
      <c r="AC11" s="2"/>
      <c r="AD11" s="32"/>
      <c r="AE11" s="40"/>
      <c r="AF11" s="40"/>
      <c r="AG11" s="40"/>
      <c r="AH11" s="40"/>
      <c r="AI11" s="32"/>
      <c r="AJ11" s="32"/>
      <c r="AK11" s="32"/>
      <c r="AL11" s="32"/>
      <c r="AM11" s="35"/>
      <c r="AN11" s="32"/>
      <c r="AO11" s="32"/>
      <c r="AP11" s="108">
        <f t="shared" si="0"/>
        <v>0</v>
      </c>
      <c r="AQ11" s="32"/>
      <c r="AR11" s="2" t="s">
        <v>72</v>
      </c>
    </row>
    <row r="12" spans="1:44" ht="28.8" x14ac:dyDescent="0.3">
      <c r="A12" s="168"/>
      <c r="B12" s="160"/>
      <c r="C12" s="37" t="s">
        <v>57</v>
      </c>
      <c r="D12" s="22"/>
      <c r="E12" s="38" t="s">
        <v>63</v>
      </c>
      <c r="F12" s="2"/>
      <c r="G12" s="2"/>
      <c r="H12" s="2"/>
      <c r="I12" s="2"/>
      <c r="J12" s="39"/>
      <c r="K12" s="2"/>
      <c r="L12" s="2"/>
      <c r="M12" s="2"/>
      <c r="N12" s="2"/>
      <c r="O12" s="2"/>
      <c r="P12" s="2"/>
      <c r="Q12" s="2"/>
      <c r="R12" s="2"/>
      <c r="S12" s="127"/>
      <c r="T12" s="2"/>
      <c r="U12" s="2"/>
      <c r="V12" s="130" t="s">
        <v>65</v>
      </c>
      <c r="W12" s="2"/>
      <c r="X12" s="2"/>
      <c r="Y12" s="2"/>
      <c r="Z12" s="2"/>
      <c r="AA12" s="2"/>
      <c r="AB12" s="2"/>
      <c r="AC12" s="2"/>
      <c r="AD12" s="32"/>
      <c r="AE12" s="40"/>
      <c r="AF12" s="40"/>
      <c r="AG12" s="40"/>
      <c r="AH12" s="40"/>
      <c r="AI12" s="32"/>
      <c r="AJ12" s="32"/>
      <c r="AK12" s="32"/>
      <c r="AL12" s="32"/>
      <c r="AM12" s="35"/>
      <c r="AN12" s="32"/>
      <c r="AO12" s="32"/>
      <c r="AP12" s="108">
        <f t="shared" si="0"/>
        <v>0</v>
      </c>
      <c r="AQ12" s="32"/>
      <c r="AR12" s="2" t="s">
        <v>72</v>
      </c>
    </row>
    <row r="13" spans="1:44" ht="28.8" x14ac:dyDescent="0.3">
      <c r="A13" s="168"/>
      <c r="B13" s="160"/>
      <c r="C13" s="39"/>
      <c r="D13" s="22"/>
      <c r="E13" s="18" t="s">
        <v>170</v>
      </c>
      <c r="F13" s="2"/>
      <c r="G13" s="2"/>
      <c r="H13" s="2"/>
      <c r="I13" s="2"/>
      <c r="J13" s="39"/>
      <c r="K13" s="2"/>
      <c r="L13" s="2"/>
      <c r="M13" s="2"/>
      <c r="N13" s="2"/>
      <c r="O13" s="2"/>
      <c r="P13" s="2"/>
      <c r="Q13" s="2"/>
      <c r="R13" s="2"/>
      <c r="S13" s="2"/>
      <c r="T13" s="127"/>
      <c r="U13" s="2"/>
      <c r="V13" s="2"/>
      <c r="W13" s="130" t="s">
        <v>65</v>
      </c>
      <c r="X13" s="2"/>
      <c r="Y13" s="2"/>
      <c r="Z13" s="2"/>
      <c r="AA13" s="2"/>
      <c r="AB13" s="2"/>
      <c r="AC13" s="2"/>
      <c r="AD13" s="32"/>
      <c r="AE13" s="40"/>
      <c r="AF13" s="40"/>
      <c r="AG13" s="40"/>
      <c r="AH13" s="40"/>
      <c r="AI13" s="32"/>
      <c r="AJ13" s="32"/>
      <c r="AK13" s="32"/>
      <c r="AL13" s="32"/>
      <c r="AM13" s="35"/>
      <c r="AN13" s="32"/>
      <c r="AO13" s="32"/>
      <c r="AP13" s="108">
        <f t="shared" si="0"/>
        <v>0</v>
      </c>
      <c r="AQ13" s="32"/>
      <c r="AR13" s="32" t="s">
        <v>71</v>
      </c>
    </row>
    <row r="14" spans="1:44" ht="72" x14ac:dyDescent="0.3">
      <c r="A14" s="168"/>
      <c r="B14" s="160"/>
      <c r="C14" s="37" t="s">
        <v>166</v>
      </c>
      <c r="D14" s="22"/>
      <c r="E14" s="18" t="s">
        <v>91</v>
      </c>
      <c r="F14" s="2"/>
      <c r="G14" s="2"/>
      <c r="H14" s="2"/>
      <c r="I14" s="2"/>
      <c r="J14" s="2"/>
      <c r="K14" s="39"/>
      <c r="L14" s="39"/>
      <c r="M14" s="2"/>
      <c r="N14" s="2"/>
      <c r="O14" s="2"/>
      <c r="P14" s="2"/>
      <c r="Q14" s="127"/>
      <c r="R14" s="2"/>
      <c r="S14" s="2"/>
      <c r="T14" s="130" t="s">
        <v>65</v>
      </c>
      <c r="U14" s="2"/>
      <c r="V14" s="2"/>
      <c r="W14" s="2"/>
      <c r="X14" s="2"/>
      <c r="Y14" s="2"/>
      <c r="Z14" s="2"/>
      <c r="AA14" s="2"/>
      <c r="AB14" s="2"/>
      <c r="AC14" s="2"/>
      <c r="AD14" s="32"/>
      <c r="AE14" s="40"/>
      <c r="AF14" s="40"/>
      <c r="AG14" s="40"/>
      <c r="AH14" s="40"/>
      <c r="AI14" s="32"/>
      <c r="AJ14" s="32"/>
      <c r="AK14" s="32"/>
      <c r="AL14" s="32"/>
      <c r="AM14" s="35"/>
      <c r="AN14" s="32"/>
      <c r="AO14" s="32"/>
      <c r="AP14" s="108">
        <f t="shared" si="0"/>
        <v>0</v>
      </c>
      <c r="AQ14" s="32" t="s">
        <v>70</v>
      </c>
      <c r="AR14" s="2" t="s">
        <v>72</v>
      </c>
    </row>
    <row r="15" spans="1:44" ht="57.6" x14ac:dyDescent="0.3">
      <c r="A15" s="168"/>
      <c r="B15" s="160"/>
      <c r="C15" s="37" t="s">
        <v>165</v>
      </c>
      <c r="D15" s="22"/>
      <c r="E15" s="18" t="s">
        <v>90</v>
      </c>
      <c r="F15" s="2"/>
      <c r="G15" s="2"/>
      <c r="H15" s="2"/>
      <c r="I15" s="2"/>
      <c r="J15" s="2"/>
      <c r="K15" s="39"/>
      <c r="L15" s="39"/>
      <c r="M15" s="2"/>
      <c r="N15" s="2"/>
      <c r="O15" s="2"/>
      <c r="P15" s="2"/>
      <c r="Q15" s="127"/>
      <c r="R15" s="2"/>
      <c r="S15" s="2"/>
      <c r="T15" s="130" t="s">
        <v>65</v>
      </c>
      <c r="U15" s="2"/>
      <c r="V15" s="2"/>
      <c r="W15" s="2"/>
      <c r="X15" s="2"/>
      <c r="Y15" s="2"/>
      <c r="Z15" s="2"/>
      <c r="AA15" s="2"/>
      <c r="AB15" s="2"/>
      <c r="AC15" s="2"/>
      <c r="AD15" s="32"/>
      <c r="AE15" s="40"/>
      <c r="AF15" s="40"/>
      <c r="AG15" s="40"/>
      <c r="AH15" s="40"/>
      <c r="AI15" s="32"/>
      <c r="AJ15" s="32"/>
      <c r="AK15" s="32"/>
      <c r="AL15" s="32"/>
      <c r="AM15" s="35"/>
      <c r="AN15" s="32"/>
      <c r="AO15" s="32"/>
      <c r="AP15" s="108">
        <f t="shared" si="0"/>
        <v>0</v>
      </c>
      <c r="AQ15" s="32"/>
      <c r="AR15" s="2" t="s">
        <v>72</v>
      </c>
    </row>
    <row r="16" spans="1:44" ht="43.2" x14ac:dyDescent="0.3">
      <c r="A16" s="168"/>
      <c r="B16" s="160"/>
      <c r="C16" s="37" t="s">
        <v>162</v>
      </c>
      <c r="D16" s="22"/>
      <c r="E16" s="18" t="s">
        <v>62</v>
      </c>
      <c r="F16" s="2"/>
      <c r="G16" s="2"/>
      <c r="H16" s="2"/>
      <c r="I16" s="2"/>
      <c r="J16" s="2"/>
      <c r="K16" s="39"/>
      <c r="L16" s="39"/>
      <c r="M16" s="2"/>
      <c r="N16" s="2"/>
      <c r="O16" s="2"/>
      <c r="P16" s="2"/>
      <c r="Q16" s="2"/>
      <c r="R16" s="127"/>
      <c r="S16" s="2"/>
      <c r="T16" s="2"/>
      <c r="U16" s="130" t="s">
        <v>65</v>
      </c>
      <c r="V16" s="2"/>
      <c r="W16" s="2"/>
      <c r="X16" s="2"/>
      <c r="Y16" s="2"/>
      <c r="Z16" s="2"/>
      <c r="AA16" s="2"/>
      <c r="AB16" s="2"/>
      <c r="AC16" s="2"/>
      <c r="AD16" s="32"/>
      <c r="AE16" s="40"/>
      <c r="AF16" s="40"/>
      <c r="AG16" s="40"/>
      <c r="AH16" s="40"/>
      <c r="AI16" s="32"/>
      <c r="AJ16" s="32"/>
      <c r="AK16" s="32"/>
      <c r="AL16" s="32"/>
      <c r="AM16" s="35"/>
      <c r="AN16" s="32"/>
      <c r="AO16" s="32"/>
      <c r="AP16" s="108">
        <f t="shared" si="0"/>
        <v>0</v>
      </c>
      <c r="AQ16" s="32"/>
      <c r="AR16" s="2" t="s">
        <v>72</v>
      </c>
    </row>
    <row r="17" spans="1:44" ht="28.8" x14ac:dyDescent="0.3">
      <c r="A17" s="168"/>
      <c r="B17" s="160"/>
      <c r="D17" s="22"/>
      <c r="E17" s="18" t="s">
        <v>64</v>
      </c>
      <c r="F17" s="2"/>
      <c r="G17" s="2"/>
      <c r="H17" s="2"/>
      <c r="I17" s="2"/>
      <c r="J17" s="2"/>
      <c r="K17" s="39"/>
      <c r="L17" s="39"/>
      <c r="M17" s="2"/>
      <c r="N17" s="2"/>
      <c r="O17" s="2"/>
      <c r="P17" s="2"/>
      <c r="Q17" s="2"/>
      <c r="R17" s="127"/>
      <c r="S17" s="127"/>
      <c r="T17" s="127"/>
      <c r="U17" s="130" t="s">
        <v>65</v>
      </c>
      <c r="V17" s="130" t="s">
        <v>65</v>
      </c>
      <c r="W17" s="130" t="s">
        <v>65</v>
      </c>
      <c r="X17" s="2"/>
      <c r="Y17" s="2"/>
      <c r="Z17" s="2"/>
      <c r="AA17" s="2"/>
      <c r="AB17" s="2"/>
      <c r="AC17" s="2"/>
      <c r="AD17" s="32"/>
      <c r="AE17" s="40"/>
      <c r="AF17" s="40"/>
      <c r="AG17" s="40"/>
      <c r="AH17" s="40"/>
      <c r="AI17" s="32"/>
      <c r="AJ17" s="32"/>
      <c r="AK17" s="32"/>
      <c r="AL17" s="32"/>
      <c r="AM17" s="35"/>
      <c r="AN17" s="32"/>
      <c r="AO17" s="32"/>
      <c r="AP17" s="108">
        <f t="shared" si="0"/>
        <v>0</v>
      </c>
      <c r="AQ17" s="32"/>
      <c r="AR17" s="32" t="s">
        <v>74</v>
      </c>
    </row>
    <row r="18" spans="1:44" ht="43.2" x14ac:dyDescent="0.3">
      <c r="A18" s="168"/>
      <c r="B18" s="160"/>
      <c r="C18" s="37"/>
      <c r="D18" s="22"/>
      <c r="E18" s="18" t="s">
        <v>168</v>
      </c>
      <c r="F18" s="2"/>
      <c r="G18" s="2"/>
      <c r="H18" s="2"/>
      <c r="I18" s="2"/>
      <c r="J18" s="2"/>
      <c r="K18" s="2"/>
      <c r="L18" s="2"/>
      <c r="M18" s="2"/>
      <c r="N18" s="127" t="s">
        <v>65</v>
      </c>
      <c r="O18" s="127" t="s">
        <v>65</v>
      </c>
      <c r="P18" s="127" t="s">
        <v>65</v>
      </c>
      <c r="Q18" s="127" t="s">
        <v>65</v>
      </c>
      <c r="R18" s="130" t="s">
        <v>65</v>
      </c>
      <c r="S18" s="130" t="s">
        <v>65</v>
      </c>
      <c r="T18" s="130" t="s">
        <v>65</v>
      </c>
      <c r="U18" s="130" t="s">
        <v>65</v>
      </c>
      <c r="V18" s="130" t="s">
        <v>65</v>
      </c>
      <c r="W18" s="130" t="s">
        <v>65</v>
      </c>
      <c r="X18" s="2"/>
      <c r="Y18" s="2"/>
      <c r="Z18" s="2"/>
      <c r="AA18" s="2"/>
      <c r="AB18" s="2"/>
      <c r="AC18" s="2"/>
      <c r="AD18" s="32">
        <v>1</v>
      </c>
      <c r="AE18" s="40"/>
      <c r="AF18" s="40"/>
      <c r="AG18" s="40"/>
      <c r="AH18" s="40">
        <v>363</v>
      </c>
      <c r="AI18" s="32"/>
      <c r="AJ18" s="32"/>
      <c r="AK18" s="32"/>
      <c r="AL18" s="32"/>
      <c r="AM18" s="35"/>
      <c r="AN18" s="32"/>
      <c r="AO18" s="32" t="s">
        <v>208</v>
      </c>
      <c r="AP18" s="108">
        <f t="shared" si="0"/>
        <v>363</v>
      </c>
      <c r="AQ18" s="71"/>
      <c r="AR18" s="32" t="s">
        <v>74</v>
      </c>
    </row>
    <row r="19" spans="1:44" ht="57.6" x14ac:dyDescent="0.3">
      <c r="A19" s="168"/>
      <c r="B19" s="161"/>
      <c r="C19" s="37" t="s">
        <v>164</v>
      </c>
      <c r="D19" s="22"/>
      <c r="E19" s="18"/>
      <c r="F19" s="2"/>
      <c r="G19" s="2"/>
      <c r="H19" s="2"/>
      <c r="I19" s="2"/>
      <c r="J19" s="2"/>
      <c r="K19" s="2"/>
      <c r="L19" s="2"/>
      <c r="M19" s="2"/>
      <c r="N19" s="2"/>
      <c r="O19" s="2"/>
      <c r="P19" s="2"/>
      <c r="Q19" s="2"/>
      <c r="R19" s="2"/>
      <c r="S19" s="2"/>
      <c r="T19" s="2"/>
      <c r="U19" s="130" t="s">
        <v>65</v>
      </c>
      <c r="V19" s="2"/>
      <c r="W19" s="2"/>
      <c r="X19" s="2"/>
      <c r="Y19" s="2"/>
      <c r="Z19" s="2"/>
      <c r="AA19" s="2"/>
      <c r="AB19" s="2"/>
      <c r="AC19" s="2"/>
      <c r="AD19" s="32"/>
      <c r="AE19" s="40"/>
      <c r="AF19" s="40"/>
      <c r="AG19" s="40"/>
      <c r="AH19" s="40"/>
      <c r="AI19" s="32"/>
      <c r="AJ19" s="32"/>
      <c r="AK19" s="32"/>
      <c r="AL19" s="32"/>
      <c r="AM19" s="35"/>
      <c r="AN19" s="32"/>
      <c r="AO19" s="32"/>
      <c r="AP19" s="108">
        <f t="shared" si="0"/>
        <v>0</v>
      </c>
      <c r="AQ19" s="71"/>
      <c r="AR19" s="32" t="s">
        <v>172</v>
      </c>
    </row>
    <row r="20" spans="1:44" x14ac:dyDescent="0.3">
      <c r="A20" s="168"/>
      <c r="B20" s="10" t="s">
        <v>47</v>
      </c>
      <c r="C20" s="73"/>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6"/>
      <c r="AF20" s="76"/>
      <c r="AG20" s="7">
        <f>SUM(AG6:AG18)</f>
        <v>97927.400000000009</v>
      </c>
      <c r="AH20" s="7">
        <f>SUM(AH6:AH18)</f>
        <v>392072.6</v>
      </c>
      <c r="AI20" s="74"/>
      <c r="AJ20" s="74"/>
      <c r="AK20" s="74"/>
      <c r="AL20" s="74"/>
      <c r="AM20" s="74"/>
      <c r="AN20" s="74"/>
      <c r="AO20" s="75"/>
      <c r="AP20" s="109">
        <f>SUM(AP6:AP18)</f>
        <v>490000</v>
      </c>
      <c r="AQ20" s="42"/>
      <c r="AR20" s="42"/>
    </row>
    <row r="21" spans="1:44" s="44" customFormat="1" ht="50.1" customHeight="1" x14ac:dyDescent="0.3">
      <c r="A21" s="168"/>
      <c r="B21" s="159" t="s">
        <v>265</v>
      </c>
      <c r="C21" s="37" t="s">
        <v>76</v>
      </c>
      <c r="D21" s="22"/>
      <c r="E21" s="18" t="s">
        <v>205</v>
      </c>
      <c r="F21" s="13"/>
      <c r="G21" s="13"/>
      <c r="H21" s="43"/>
      <c r="I21" s="43"/>
      <c r="J21" s="13"/>
      <c r="K21" s="13"/>
      <c r="L21" s="128" t="s">
        <v>65</v>
      </c>
      <c r="M21" s="13"/>
      <c r="N21" s="13"/>
      <c r="O21" s="13"/>
      <c r="P21" s="13"/>
      <c r="Q21" s="13"/>
      <c r="R21" s="13"/>
      <c r="S21" s="13"/>
      <c r="T21" s="13"/>
      <c r="U21" s="13"/>
      <c r="V21" s="13"/>
      <c r="W21" s="13"/>
      <c r="X21" s="13"/>
      <c r="Y21" s="13"/>
      <c r="Z21" s="13"/>
      <c r="AA21" s="13"/>
      <c r="AB21" s="13"/>
      <c r="AC21" s="13"/>
      <c r="AD21" s="34"/>
      <c r="AE21" s="34"/>
      <c r="AF21" s="34"/>
      <c r="AG21" s="34"/>
      <c r="AH21" s="34"/>
      <c r="AI21" s="34"/>
      <c r="AJ21" s="34"/>
      <c r="AK21" s="34"/>
      <c r="AL21" s="34"/>
      <c r="AM21" s="35"/>
      <c r="AN21" s="34"/>
      <c r="AO21" s="32"/>
      <c r="AP21" s="108">
        <f>AH21+AG21</f>
        <v>0</v>
      </c>
      <c r="AQ21" s="32"/>
      <c r="AR21" s="2" t="s">
        <v>98</v>
      </c>
    </row>
    <row r="22" spans="1:44" s="44" customFormat="1" ht="57.6" x14ac:dyDescent="0.3">
      <c r="A22" s="168"/>
      <c r="B22" s="160"/>
      <c r="C22" s="37" t="s">
        <v>161</v>
      </c>
      <c r="D22" s="22"/>
      <c r="E22" s="18" t="s">
        <v>236</v>
      </c>
      <c r="F22" s="2"/>
      <c r="G22" s="2"/>
      <c r="H22" s="43"/>
      <c r="I22" s="43"/>
      <c r="J22" s="2"/>
      <c r="K22" s="43"/>
      <c r="L22" s="43"/>
      <c r="M22" s="43"/>
      <c r="N22" s="43"/>
      <c r="O22" s="127" t="s">
        <v>65</v>
      </c>
      <c r="P22" s="2"/>
      <c r="Q22" s="2"/>
      <c r="R22" s="2"/>
      <c r="S22" s="2"/>
      <c r="T22" s="2"/>
      <c r="U22" s="2"/>
      <c r="V22" s="2"/>
      <c r="W22" s="2"/>
      <c r="X22" s="2"/>
      <c r="Y22" s="2"/>
      <c r="Z22" s="2"/>
      <c r="AA22" s="2"/>
      <c r="AB22" s="2"/>
      <c r="AC22" s="2"/>
      <c r="AD22" s="51"/>
      <c r="AE22" s="43"/>
      <c r="AF22" s="43"/>
      <c r="AG22" s="43"/>
      <c r="AH22" s="43"/>
      <c r="AI22" s="43"/>
      <c r="AJ22" s="43"/>
      <c r="AK22" s="43"/>
      <c r="AL22" s="34"/>
      <c r="AM22" s="35"/>
      <c r="AN22" s="34"/>
      <c r="AO22" s="32"/>
      <c r="AP22" s="108">
        <f t="shared" ref="AP22:AP41" si="1">AH22+AG22</f>
        <v>0</v>
      </c>
      <c r="AQ22" s="32"/>
      <c r="AR22" s="2" t="s">
        <v>98</v>
      </c>
    </row>
    <row r="23" spans="1:44" s="44" customFormat="1" ht="28.8" x14ac:dyDescent="0.3">
      <c r="A23" s="168"/>
      <c r="B23" s="160"/>
      <c r="C23" s="37" t="s">
        <v>77</v>
      </c>
      <c r="D23" s="22"/>
      <c r="E23" s="18" t="s">
        <v>81</v>
      </c>
      <c r="F23" s="2"/>
      <c r="G23" s="2"/>
      <c r="H23" s="43"/>
      <c r="I23" s="43"/>
      <c r="J23" s="2"/>
      <c r="K23" s="43"/>
      <c r="L23" s="43"/>
      <c r="M23" s="43"/>
      <c r="N23" s="43"/>
      <c r="O23" s="2"/>
      <c r="P23" s="127" t="s">
        <v>65</v>
      </c>
      <c r="Q23" s="127" t="s">
        <v>65</v>
      </c>
      <c r="R23" s="130" t="s">
        <v>65</v>
      </c>
      <c r="S23" s="130" t="s">
        <v>65</v>
      </c>
      <c r="T23" s="2"/>
      <c r="U23" s="2"/>
      <c r="V23" s="2"/>
      <c r="W23" s="2"/>
      <c r="X23" s="2"/>
      <c r="Y23" s="2"/>
      <c r="Z23" s="2"/>
      <c r="AA23" s="2"/>
      <c r="AB23" s="2"/>
      <c r="AC23" s="2"/>
      <c r="AD23" s="34">
        <v>1</v>
      </c>
      <c r="AE23" s="36">
        <v>30000</v>
      </c>
      <c r="AF23" s="36"/>
      <c r="AG23" s="36">
        <v>0</v>
      </c>
      <c r="AH23" s="36">
        <v>30000</v>
      </c>
      <c r="AI23" s="34"/>
      <c r="AJ23" s="34"/>
      <c r="AK23" s="32" t="s">
        <v>68</v>
      </c>
      <c r="AL23" s="34"/>
      <c r="AM23" s="35"/>
      <c r="AN23" s="34"/>
      <c r="AO23" s="32" t="s">
        <v>184</v>
      </c>
      <c r="AP23" s="108">
        <f t="shared" si="1"/>
        <v>30000</v>
      </c>
      <c r="AQ23" s="32" t="s">
        <v>129</v>
      </c>
      <c r="AR23" s="2" t="s">
        <v>73</v>
      </c>
    </row>
    <row r="24" spans="1:44" s="44" customFormat="1" ht="28.8" x14ac:dyDescent="0.3">
      <c r="A24" s="168"/>
      <c r="B24" s="160"/>
      <c r="C24" s="37"/>
      <c r="D24" s="22"/>
      <c r="E24" s="18" t="s">
        <v>78</v>
      </c>
      <c r="F24" s="2"/>
      <c r="G24" s="2"/>
      <c r="H24" s="43"/>
      <c r="I24" s="43"/>
      <c r="J24" s="2"/>
      <c r="K24" s="43"/>
      <c r="L24" s="43"/>
      <c r="M24" s="43"/>
      <c r="N24" s="43"/>
      <c r="O24" s="2"/>
      <c r="P24" s="2"/>
      <c r="Q24" s="2"/>
      <c r="R24" s="127" t="s">
        <v>65</v>
      </c>
      <c r="S24" s="2"/>
      <c r="T24" s="130" t="s">
        <v>65</v>
      </c>
      <c r="U24" s="2"/>
      <c r="V24" s="2"/>
      <c r="W24" s="2"/>
      <c r="X24" s="2"/>
      <c r="Y24" s="2"/>
      <c r="Z24" s="2"/>
      <c r="AA24" s="2"/>
      <c r="AB24" s="2"/>
      <c r="AC24" s="2"/>
      <c r="AD24" s="34"/>
      <c r="AE24" s="34"/>
      <c r="AF24" s="34"/>
      <c r="AG24" s="34"/>
      <c r="AH24" s="34"/>
      <c r="AI24" s="34"/>
      <c r="AJ24" s="34"/>
      <c r="AK24" s="34"/>
      <c r="AL24" s="34"/>
      <c r="AM24" s="35"/>
      <c r="AN24" s="34"/>
      <c r="AO24" s="32"/>
      <c r="AP24" s="108">
        <f t="shared" si="1"/>
        <v>0</v>
      </c>
      <c r="AQ24" s="32"/>
      <c r="AR24" s="32" t="s">
        <v>75</v>
      </c>
    </row>
    <row r="25" spans="1:44" s="44" customFormat="1" ht="28.8" x14ac:dyDescent="0.3">
      <c r="A25" s="168"/>
      <c r="B25" s="160"/>
      <c r="C25" s="43"/>
      <c r="D25" s="22"/>
      <c r="E25" s="18" t="s">
        <v>79</v>
      </c>
      <c r="F25" s="2"/>
      <c r="G25" s="2"/>
      <c r="H25" s="43"/>
      <c r="I25" s="43"/>
      <c r="J25" s="2"/>
      <c r="K25" s="43"/>
      <c r="L25" s="43"/>
      <c r="M25" s="43"/>
      <c r="N25" s="43"/>
      <c r="O25" s="2"/>
      <c r="P25" s="2"/>
      <c r="Q25" s="2"/>
      <c r="R25" s="2"/>
      <c r="S25" s="127" t="s">
        <v>65</v>
      </c>
      <c r="T25" s="127" t="s">
        <v>65</v>
      </c>
      <c r="U25" s="130" t="s">
        <v>65</v>
      </c>
      <c r="V25" s="130" t="s">
        <v>65</v>
      </c>
      <c r="W25" s="2"/>
      <c r="X25" s="2"/>
      <c r="Y25" s="2"/>
      <c r="Z25" s="2"/>
      <c r="AA25" s="2"/>
      <c r="AB25" s="2"/>
      <c r="AC25" s="2"/>
      <c r="AD25" s="34"/>
      <c r="AE25" s="34"/>
      <c r="AF25" s="34"/>
      <c r="AG25" s="34"/>
      <c r="AH25" s="34"/>
      <c r="AI25" s="34"/>
      <c r="AJ25" s="34"/>
      <c r="AK25" s="34"/>
      <c r="AL25" s="34"/>
      <c r="AM25" s="35"/>
      <c r="AN25" s="34"/>
      <c r="AO25" s="32"/>
      <c r="AP25" s="108">
        <f t="shared" si="1"/>
        <v>0</v>
      </c>
      <c r="AQ25" s="32"/>
      <c r="AR25" s="32" t="s">
        <v>75</v>
      </c>
    </row>
    <row r="26" spans="1:44" s="44" customFormat="1" ht="28.8" x14ac:dyDescent="0.3">
      <c r="A26" s="168"/>
      <c r="B26" s="160"/>
      <c r="C26" s="37"/>
      <c r="D26" s="22"/>
      <c r="E26" s="18" t="s">
        <v>146</v>
      </c>
      <c r="F26" s="2"/>
      <c r="G26" s="2"/>
      <c r="H26" s="43"/>
      <c r="I26" s="43"/>
      <c r="J26" s="2"/>
      <c r="K26" s="43"/>
      <c r="L26" s="43"/>
      <c r="M26" s="43"/>
      <c r="N26" s="43"/>
      <c r="O26" s="2"/>
      <c r="P26" s="2"/>
      <c r="Q26" s="2"/>
      <c r="R26" s="2"/>
      <c r="S26" s="2"/>
      <c r="T26" s="127" t="s">
        <v>65</v>
      </c>
      <c r="U26" s="2"/>
      <c r="V26" s="130" t="s">
        <v>65</v>
      </c>
      <c r="W26" s="2"/>
      <c r="X26" s="2"/>
      <c r="Y26" s="2"/>
      <c r="Z26" s="2"/>
      <c r="AA26" s="2"/>
      <c r="AB26" s="2"/>
      <c r="AC26" s="2"/>
      <c r="AD26" s="34">
        <v>1</v>
      </c>
      <c r="AE26" s="36">
        <v>1000</v>
      </c>
      <c r="AF26" s="36"/>
      <c r="AG26" s="36"/>
      <c r="AH26" s="34">
        <v>1000</v>
      </c>
      <c r="AI26" s="34"/>
      <c r="AJ26" s="34"/>
      <c r="AK26" s="34"/>
      <c r="AL26" s="34"/>
      <c r="AM26" s="35"/>
      <c r="AN26" s="34"/>
      <c r="AO26" s="32" t="s">
        <v>210</v>
      </c>
      <c r="AP26" s="108">
        <f t="shared" si="1"/>
        <v>1000</v>
      </c>
      <c r="AQ26" s="32"/>
      <c r="AR26" s="32"/>
    </row>
    <row r="27" spans="1:44" s="44" customFormat="1" ht="43.2" x14ac:dyDescent="0.3">
      <c r="A27" s="168"/>
      <c r="B27" s="160"/>
      <c r="C27" s="43"/>
      <c r="D27" s="22"/>
      <c r="E27" s="18" t="s">
        <v>88</v>
      </c>
      <c r="F27" s="13"/>
      <c r="G27" s="13"/>
      <c r="H27" s="13"/>
      <c r="I27" s="13"/>
      <c r="J27" s="13"/>
      <c r="K27" s="43"/>
      <c r="L27" s="43"/>
      <c r="M27" s="43"/>
      <c r="N27" s="43"/>
      <c r="O27" s="13"/>
      <c r="P27" s="13"/>
      <c r="Q27" s="13"/>
      <c r="R27" s="13"/>
      <c r="S27" s="13"/>
      <c r="T27" s="13"/>
      <c r="U27" s="128" t="s">
        <v>65</v>
      </c>
      <c r="V27" s="13"/>
      <c r="W27" s="131" t="s">
        <v>65</v>
      </c>
      <c r="X27" s="13"/>
      <c r="Y27" s="13"/>
      <c r="Z27" s="13"/>
      <c r="AA27" s="13"/>
      <c r="AB27" s="13"/>
      <c r="AC27" s="13"/>
      <c r="AD27" s="34">
        <v>1</v>
      </c>
      <c r="AE27" s="36">
        <v>1000</v>
      </c>
      <c r="AF27" s="36"/>
      <c r="AG27" s="36"/>
      <c r="AH27" s="36">
        <v>1000</v>
      </c>
      <c r="AI27" s="34"/>
      <c r="AJ27" s="34"/>
      <c r="AK27" s="34" t="s">
        <v>82</v>
      </c>
      <c r="AL27" s="34"/>
      <c r="AM27" s="35"/>
      <c r="AN27" s="34"/>
      <c r="AO27" s="32" t="s">
        <v>210</v>
      </c>
      <c r="AP27" s="108">
        <f t="shared" si="1"/>
        <v>1000</v>
      </c>
      <c r="AQ27" s="32" t="s">
        <v>130</v>
      </c>
      <c r="AR27" s="32" t="s">
        <v>75</v>
      </c>
    </row>
    <row r="28" spans="1:44" s="44" customFormat="1" ht="28.8" x14ac:dyDescent="0.3">
      <c r="A28" s="168"/>
      <c r="B28" s="160"/>
      <c r="C28" s="37"/>
      <c r="D28" s="22"/>
      <c r="E28" s="18" t="s">
        <v>147</v>
      </c>
      <c r="F28" s="13"/>
      <c r="G28" s="13"/>
      <c r="H28" s="13"/>
      <c r="I28" s="13"/>
      <c r="J28" s="13"/>
      <c r="K28" s="13"/>
      <c r="L28" s="13"/>
      <c r="M28" s="13"/>
      <c r="N28" s="13"/>
      <c r="O28" s="13"/>
      <c r="P28" s="13"/>
      <c r="Q28" s="13"/>
      <c r="R28" s="13"/>
      <c r="S28" s="13"/>
      <c r="T28" s="13"/>
      <c r="U28" s="128" t="s">
        <v>65</v>
      </c>
      <c r="V28" s="13"/>
      <c r="W28" s="131" t="s">
        <v>65</v>
      </c>
      <c r="X28" s="128" t="s">
        <v>65</v>
      </c>
      <c r="Y28" s="13"/>
      <c r="Z28" s="13"/>
      <c r="AA28" s="131" t="s">
        <v>65</v>
      </c>
      <c r="AB28" s="13"/>
      <c r="AC28" s="13"/>
      <c r="AD28" s="34"/>
      <c r="AE28" s="34"/>
      <c r="AF28" s="34"/>
      <c r="AG28" s="34"/>
      <c r="AH28" s="34"/>
      <c r="AI28" s="34"/>
      <c r="AJ28" s="34"/>
      <c r="AK28" s="34"/>
      <c r="AL28" s="34"/>
      <c r="AM28" s="35"/>
      <c r="AN28" s="34"/>
      <c r="AO28" s="32"/>
      <c r="AP28" s="108">
        <f t="shared" si="1"/>
        <v>0</v>
      </c>
      <c r="AQ28" s="32"/>
      <c r="AR28" s="32" t="s">
        <v>75</v>
      </c>
    </row>
    <row r="29" spans="1:44" s="44" customFormat="1" ht="28.8" x14ac:dyDescent="0.3">
      <c r="A29" s="168"/>
      <c r="B29" s="160"/>
      <c r="C29" s="37"/>
      <c r="D29" s="22"/>
      <c r="E29" s="18" t="s">
        <v>85</v>
      </c>
      <c r="F29" s="13"/>
      <c r="G29" s="13"/>
      <c r="H29" s="13"/>
      <c r="I29" s="13"/>
      <c r="J29" s="13"/>
      <c r="K29" s="13"/>
      <c r="L29" s="13"/>
      <c r="M29" s="13"/>
      <c r="N29" s="13"/>
      <c r="O29" s="13"/>
      <c r="P29" s="13"/>
      <c r="Q29" s="13"/>
      <c r="R29" s="13"/>
      <c r="S29" s="13"/>
      <c r="T29" s="13"/>
      <c r="U29" s="13"/>
      <c r="V29" s="13"/>
      <c r="W29" s="13"/>
      <c r="X29" s="13"/>
      <c r="Y29" s="13"/>
      <c r="Z29" s="13"/>
      <c r="AA29" s="131" t="s">
        <v>65</v>
      </c>
      <c r="AB29" s="13"/>
      <c r="AC29" s="13"/>
      <c r="AD29" s="34">
        <v>1</v>
      </c>
      <c r="AE29" s="34">
        <v>1000</v>
      </c>
      <c r="AF29" s="34"/>
      <c r="AG29" s="34"/>
      <c r="AH29" s="34">
        <v>1000</v>
      </c>
      <c r="AI29" s="34"/>
      <c r="AJ29" s="34"/>
      <c r="AK29" s="34"/>
      <c r="AL29" s="34"/>
      <c r="AM29" s="35"/>
      <c r="AN29" s="34"/>
      <c r="AO29" s="32" t="s">
        <v>210</v>
      </c>
      <c r="AP29" s="108">
        <f t="shared" si="1"/>
        <v>1000</v>
      </c>
      <c r="AQ29" s="32"/>
      <c r="AR29" s="32" t="s">
        <v>75</v>
      </c>
    </row>
    <row r="30" spans="1:44" s="44" customFormat="1" ht="57.6" x14ac:dyDescent="0.3">
      <c r="A30" s="168"/>
      <c r="B30" s="160"/>
      <c r="C30" s="37" t="s">
        <v>86</v>
      </c>
      <c r="D30" s="22"/>
      <c r="E30" s="18" t="s">
        <v>237</v>
      </c>
      <c r="F30" s="13"/>
      <c r="G30" s="13"/>
      <c r="H30" s="13"/>
      <c r="I30" s="127" t="s">
        <v>65</v>
      </c>
      <c r="J30" s="13"/>
      <c r="K30" s="13"/>
      <c r="L30" s="43"/>
      <c r="M30" s="43"/>
      <c r="N30" s="43"/>
      <c r="O30" s="43"/>
      <c r="P30" s="43"/>
      <c r="Q30" s="13"/>
      <c r="R30" s="13"/>
      <c r="S30" s="13"/>
      <c r="T30" s="13"/>
      <c r="U30" s="13"/>
      <c r="V30" s="13"/>
      <c r="W30" s="13"/>
      <c r="X30" s="13"/>
      <c r="Y30" s="13"/>
      <c r="Z30" s="13"/>
      <c r="AA30" s="13"/>
      <c r="AB30" s="13"/>
      <c r="AC30" s="13"/>
      <c r="AD30" s="34"/>
      <c r="AE30" s="34"/>
      <c r="AF30" s="34"/>
      <c r="AG30" s="34"/>
      <c r="AH30" s="34"/>
      <c r="AI30" s="34"/>
      <c r="AJ30" s="34"/>
      <c r="AK30" s="34"/>
      <c r="AL30" s="34"/>
      <c r="AM30" s="35"/>
      <c r="AN30" s="34"/>
      <c r="AO30" s="32"/>
      <c r="AP30" s="108">
        <f t="shared" si="1"/>
        <v>0</v>
      </c>
      <c r="AQ30" s="32"/>
      <c r="AR30" s="2" t="s">
        <v>98</v>
      </c>
    </row>
    <row r="31" spans="1:44" s="44" customFormat="1" ht="43.2" x14ac:dyDescent="0.3">
      <c r="A31" s="168"/>
      <c r="B31" s="160"/>
      <c r="C31" s="37"/>
      <c r="D31" s="22"/>
      <c r="E31" s="18" t="s">
        <v>81</v>
      </c>
      <c r="F31" s="13"/>
      <c r="G31" s="13"/>
      <c r="H31" s="127" t="s">
        <v>65</v>
      </c>
      <c r="I31" s="127" t="s">
        <v>65</v>
      </c>
      <c r="J31" s="13"/>
      <c r="K31" s="13"/>
      <c r="L31" s="43"/>
      <c r="M31" s="43"/>
      <c r="N31" s="43"/>
      <c r="O31" s="43"/>
      <c r="P31" s="43"/>
      <c r="Q31" s="13"/>
      <c r="R31" s="13"/>
      <c r="S31" s="13"/>
      <c r="T31" s="13"/>
      <c r="U31" s="13"/>
      <c r="V31" s="13"/>
      <c r="W31" s="13"/>
      <c r="X31" s="13"/>
      <c r="Y31" s="13"/>
      <c r="Z31" s="13"/>
      <c r="AA31" s="13"/>
      <c r="AB31" s="13"/>
      <c r="AC31" s="13"/>
      <c r="AD31" s="34">
        <v>1</v>
      </c>
      <c r="AE31" s="36">
        <v>53000</v>
      </c>
      <c r="AF31" s="36"/>
      <c r="AG31" s="36">
        <v>53000</v>
      </c>
      <c r="AH31" s="36">
        <v>0</v>
      </c>
      <c r="AI31" s="34"/>
      <c r="AJ31" s="34"/>
      <c r="AK31" s="32" t="s">
        <v>68</v>
      </c>
      <c r="AL31" s="34"/>
      <c r="AM31" s="35"/>
      <c r="AN31" s="34"/>
      <c r="AO31" s="32" t="s">
        <v>209</v>
      </c>
      <c r="AP31" s="108">
        <f t="shared" si="1"/>
        <v>53000</v>
      </c>
      <c r="AQ31" s="32" t="s">
        <v>131</v>
      </c>
      <c r="AR31" s="2" t="s">
        <v>73</v>
      </c>
    </row>
    <row r="32" spans="1:44" s="44" customFormat="1" ht="28.8" x14ac:dyDescent="0.3">
      <c r="A32" s="168"/>
      <c r="B32" s="160"/>
      <c r="C32" s="37"/>
      <c r="D32" s="22"/>
      <c r="E32" s="18" t="s">
        <v>89</v>
      </c>
      <c r="F32" s="13"/>
      <c r="G32" s="13"/>
      <c r="H32" s="13"/>
      <c r="I32" s="13"/>
      <c r="J32" s="13"/>
      <c r="K32" s="127" t="s">
        <v>65</v>
      </c>
      <c r="L32" s="127" t="s">
        <v>206</v>
      </c>
      <c r="M32" s="43"/>
      <c r="N32" s="43"/>
      <c r="O32" s="43"/>
      <c r="P32" s="43"/>
      <c r="Q32" s="13"/>
      <c r="R32" s="13"/>
      <c r="S32" s="13"/>
      <c r="T32" s="13"/>
      <c r="U32" s="13"/>
      <c r="V32" s="13"/>
      <c r="W32" s="13"/>
      <c r="X32" s="13"/>
      <c r="Y32" s="13"/>
      <c r="Z32" s="13"/>
      <c r="AA32" s="13"/>
      <c r="AB32" s="13"/>
      <c r="AC32" s="13"/>
      <c r="AD32" s="34"/>
      <c r="AE32" s="34"/>
      <c r="AF32" s="34"/>
      <c r="AG32" s="34"/>
      <c r="AH32" s="34"/>
      <c r="AI32" s="34"/>
      <c r="AJ32" s="34"/>
      <c r="AK32" s="34"/>
      <c r="AL32" s="34"/>
      <c r="AM32" s="35"/>
      <c r="AN32" s="34"/>
      <c r="AO32" s="32"/>
      <c r="AP32" s="108">
        <f t="shared" si="1"/>
        <v>0</v>
      </c>
      <c r="AQ32" s="32"/>
      <c r="AR32" s="32" t="s">
        <v>104</v>
      </c>
    </row>
    <row r="33" spans="1:44" s="44" customFormat="1" ht="43.2" x14ac:dyDescent="0.3">
      <c r="A33" s="168"/>
      <c r="B33" s="160"/>
      <c r="C33" s="37"/>
      <c r="D33" s="22"/>
      <c r="E33" s="18" t="s">
        <v>80</v>
      </c>
      <c r="F33" s="13"/>
      <c r="G33" s="13"/>
      <c r="H33" s="13"/>
      <c r="I33" s="13"/>
      <c r="J33" s="13"/>
      <c r="K33" s="13"/>
      <c r="L33" s="125"/>
      <c r="M33" s="127" t="s">
        <v>65</v>
      </c>
      <c r="N33" s="43"/>
      <c r="O33" s="43"/>
      <c r="P33" s="43"/>
      <c r="Q33" s="13"/>
      <c r="R33" s="13"/>
      <c r="S33" s="13"/>
      <c r="T33" s="13"/>
      <c r="U33" s="13"/>
      <c r="V33" s="13"/>
      <c r="W33" s="13"/>
      <c r="X33" s="13"/>
      <c r="Y33" s="13"/>
      <c r="Z33" s="13"/>
      <c r="AA33" s="13"/>
      <c r="AB33" s="13"/>
      <c r="AC33" s="13"/>
      <c r="AD33" s="34"/>
      <c r="AE33" s="34"/>
      <c r="AF33" s="34"/>
      <c r="AG33" s="34"/>
      <c r="AH33" s="34"/>
      <c r="AI33" s="34"/>
      <c r="AJ33" s="34"/>
      <c r="AK33" s="34"/>
      <c r="AL33" s="34"/>
      <c r="AM33" s="35"/>
      <c r="AN33" s="34"/>
      <c r="AO33" s="32"/>
      <c r="AP33" s="108">
        <f t="shared" si="1"/>
        <v>0</v>
      </c>
      <c r="AQ33" s="32"/>
      <c r="AR33" s="32" t="s">
        <v>104</v>
      </c>
    </row>
    <row r="34" spans="1:44" s="44" customFormat="1" ht="28.8" x14ac:dyDescent="0.3">
      <c r="A34" s="168"/>
      <c r="B34" s="160"/>
      <c r="C34" s="37" t="s">
        <v>204</v>
      </c>
      <c r="D34" s="22"/>
      <c r="E34" s="18"/>
      <c r="F34" s="13"/>
      <c r="G34" s="13"/>
      <c r="H34" s="13"/>
      <c r="I34" s="13"/>
      <c r="J34" s="13"/>
      <c r="K34" s="13"/>
      <c r="L34" s="43"/>
      <c r="M34" s="127" t="s">
        <v>65</v>
      </c>
      <c r="N34" s="127" t="s">
        <v>65</v>
      </c>
      <c r="O34" s="127" t="s">
        <v>65</v>
      </c>
      <c r="P34" s="43"/>
      <c r="Q34" s="13"/>
      <c r="R34" s="13"/>
      <c r="S34" s="13"/>
      <c r="T34" s="13"/>
      <c r="U34" s="13"/>
      <c r="V34" s="13"/>
      <c r="W34" s="13"/>
      <c r="X34" s="13"/>
      <c r="Y34" s="13"/>
      <c r="Z34" s="13"/>
      <c r="AA34" s="13"/>
      <c r="AB34" s="13"/>
      <c r="AC34" s="13"/>
      <c r="AD34" s="34"/>
      <c r="AE34" s="34"/>
      <c r="AF34" s="34"/>
      <c r="AG34" s="34"/>
      <c r="AH34" s="34"/>
      <c r="AI34" s="34"/>
      <c r="AJ34" s="34"/>
      <c r="AK34" s="34"/>
      <c r="AL34" s="34"/>
      <c r="AM34" s="35"/>
      <c r="AN34" s="34"/>
      <c r="AO34" s="32"/>
      <c r="AP34" s="108"/>
      <c r="AQ34" s="32"/>
      <c r="AR34" s="32"/>
    </row>
    <row r="35" spans="1:44" s="44" customFormat="1" ht="57.6" x14ac:dyDescent="0.3">
      <c r="A35" s="168"/>
      <c r="B35" s="161"/>
      <c r="C35" s="37" t="s">
        <v>238</v>
      </c>
      <c r="D35" s="22"/>
      <c r="E35" s="18" t="s">
        <v>259</v>
      </c>
      <c r="F35" s="13"/>
      <c r="G35" s="13"/>
      <c r="H35" s="13"/>
      <c r="I35" s="13"/>
      <c r="J35" s="13"/>
      <c r="K35" s="13"/>
      <c r="L35" s="13"/>
      <c r="M35" s="13"/>
      <c r="N35" s="49"/>
      <c r="O35" s="127" t="s">
        <v>65</v>
      </c>
      <c r="P35" s="127" t="s">
        <v>65</v>
      </c>
      <c r="Q35" s="127" t="s">
        <v>65</v>
      </c>
      <c r="R35" s="13"/>
      <c r="S35" s="13"/>
      <c r="T35" s="130" t="s">
        <v>65</v>
      </c>
      <c r="U35" s="130" t="s">
        <v>65</v>
      </c>
      <c r="V35" s="130" t="s">
        <v>65</v>
      </c>
      <c r="W35" s="13"/>
      <c r="X35" s="13"/>
      <c r="Y35" s="13"/>
      <c r="Z35" s="43"/>
      <c r="AA35" s="43"/>
      <c r="AB35" s="13"/>
      <c r="AC35" s="13"/>
      <c r="AD35" s="34">
        <v>1</v>
      </c>
      <c r="AE35" s="36">
        <v>11000</v>
      </c>
      <c r="AF35" s="36"/>
      <c r="AG35" s="36"/>
      <c r="AH35" s="36">
        <v>22000</v>
      </c>
      <c r="AI35" s="34"/>
      <c r="AJ35" s="34"/>
      <c r="AK35" s="34" t="s">
        <v>83</v>
      </c>
      <c r="AL35" s="34"/>
      <c r="AM35" s="35"/>
      <c r="AN35" s="34"/>
      <c r="AO35" s="32" t="s">
        <v>239</v>
      </c>
      <c r="AP35" s="108">
        <f t="shared" si="1"/>
        <v>22000</v>
      </c>
      <c r="AQ35" s="32" t="s">
        <v>132</v>
      </c>
      <c r="AR35" s="2" t="s">
        <v>98</v>
      </c>
    </row>
    <row r="36" spans="1:44" s="44" customFormat="1" x14ac:dyDescent="0.3">
      <c r="A36" s="168"/>
      <c r="B36" s="10" t="s">
        <v>27</v>
      </c>
      <c r="C36" s="73"/>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8">
        <f>SUM(AG21:AG35)</f>
        <v>53000</v>
      </c>
      <c r="AH36" s="78">
        <f>SUM(AH21:AH35)</f>
        <v>55000</v>
      </c>
      <c r="AI36" s="74"/>
      <c r="AJ36" s="74"/>
      <c r="AK36" s="74"/>
      <c r="AL36" s="74"/>
      <c r="AM36" s="74"/>
      <c r="AN36" s="74"/>
      <c r="AO36" s="75"/>
      <c r="AP36" s="118">
        <f>SUM(AP21:AP35)</f>
        <v>108000</v>
      </c>
      <c r="AQ36" s="42"/>
      <c r="AR36" s="42"/>
    </row>
    <row r="37" spans="1:44" s="97" customFormat="1" ht="43.2" x14ac:dyDescent="0.3">
      <c r="A37" s="168"/>
      <c r="B37" s="159" t="s">
        <v>266</v>
      </c>
      <c r="C37" s="37" t="s">
        <v>159</v>
      </c>
      <c r="D37" s="23"/>
      <c r="E37" s="18" t="s">
        <v>175</v>
      </c>
      <c r="F37" s="104"/>
      <c r="G37" s="127" t="s">
        <v>65</v>
      </c>
      <c r="H37" s="2"/>
      <c r="I37" s="2"/>
      <c r="J37" s="2"/>
      <c r="K37" s="2"/>
      <c r="L37" s="2"/>
      <c r="M37" s="2"/>
      <c r="N37" s="104"/>
      <c r="O37" s="104"/>
      <c r="P37" s="104"/>
      <c r="Q37" s="104"/>
      <c r="R37" s="104"/>
      <c r="S37" s="104"/>
      <c r="T37" s="2"/>
      <c r="U37" s="2"/>
      <c r="V37" s="2"/>
      <c r="W37" s="2"/>
      <c r="X37" s="2"/>
      <c r="Y37" s="2"/>
      <c r="Z37" s="2"/>
      <c r="AA37" s="2"/>
      <c r="AB37" s="2"/>
      <c r="AC37" s="2"/>
      <c r="AD37" s="2"/>
      <c r="AE37" s="45"/>
      <c r="AF37" s="45"/>
      <c r="AG37" s="45"/>
      <c r="AH37" s="45"/>
      <c r="AI37" s="2"/>
      <c r="AJ37" s="2"/>
      <c r="AK37" s="2"/>
      <c r="AL37" s="2"/>
      <c r="AM37" s="27"/>
      <c r="AN37" s="2"/>
      <c r="AO37" s="2"/>
      <c r="AP37" s="108">
        <f t="shared" si="1"/>
        <v>0</v>
      </c>
      <c r="AQ37" s="2"/>
      <c r="AR37" s="2" t="s">
        <v>98</v>
      </c>
    </row>
    <row r="38" spans="1:44" s="97" customFormat="1" ht="28.8" x14ac:dyDescent="0.3">
      <c r="A38" s="168"/>
      <c r="B38" s="160"/>
      <c r="C38" s="18" t="s">
        <v>174</v>
      </c>
      <c r="D38" s="19"/>
      <c r="E38" s="1" t="s">
        <v>240</v>
      </c>
      <c r="F38" s="104"/>
      <c r="G38" s="2"/>
      <c r="H38" s="127" t="s">
        <v>65</v>
      </c>
      <c r="I38" s="127" t="s">
        <v>65</v>
      </c>
      <c r="J38" s="2"/>
      <c r="K38" s="2"/>
      <c r="L38" s="2"/>
      <c r="M38" s="2"/>
      <c r="N38" s="104"/>
      <c r="O38" s="104"/>
      <c r="P38" s="104"/>
      <c r="Q38" s="104"/>
      <c r="R38" s="104"/>
      <c r="S38" s="104"/>
      <c r="T38" s="2"/>
      <c r="U38" s="2"/>
      <c r="V38" s="2"/>
      <c r="W38" s="2"/>
      <c r="X38" s="2"/>
      <c r="Y38" s="2"/>
      <c r="Z38" s="2"/>
      <c r="AA38" s="2"/>
      <c r="AB38" s="2"/>
      <c r="AC38" s="2"/>
      <c r="AD38" s="2">
        <v>1</v>
      </c>
      <c r="AE38" s="45">
        <v>42550</v>
      </c>
      <c r="AF38" s="45"/>
      <c r="AG38" s="45">
        <f>AE38</f>
        <v>42550</v>
      </c>
      <c r="AH38" s="45"/>
      <c r="AI38" s="2"/>
      <c r="AJ38" s="2"/>
      <c r="AK38" s="2" t="s">
        <v>68</v>
      </c>
      <c r="AL38" s="2"/>
      <c r="AM38" s="27"/>
      <c r="AN38" s="2"/>
      <c r="AO38" s="2" t="s">
        <v>211</v>
      </c>
      <c r="AP38" s="108">
        <f t="shared" si="1"/>
        <v>42550</v>
      </c>
      <c r="AQ38" s="2" t="s">
        <v>133</v>
      </c>
      <c r="AR38" s="2" t="s">
        <v>73</v>
      </c>
    </row>
    <row r="39" spans="1:44" s="99" customFormat="1" ht="43.2" x14ac:dyDescent="0.3">
      <c r="A39" s="168"/>
      <c r="B39" s="160"/>
      <c r="C39" s="31" t="s">
        <v>160</v>
      </c>
      <c r="D39" s="30"/>
      <c r="E39" s="46" t="s">
        <v>176</v>
      </c>
      <c r="F39" s="98"/>
      <c r="G39" s="13"/>
      <c r="H39" s="13"/>
      <c r="I39" s="13"/>
      <c r="J39" s="127" t="s">
        <v>65</v>
      </c>
      <c r="K39" s="127" t="s">
        <v>65</v>
      </c>
      <c r="L39" s="13"/>
      <c r="M39" s="98"/>
      <c r="N39" s="98"/>
      <c r="O39" s="98"/>
      <c r="P39" s="98"/>
      <c r="Q39" s="98"/>
      <c r="R39" s="98"/>
      <c r="S39" s="98"/>
      <c r="T39" s="13"/>
      <c r="U39" s="13"/>
      <c r="V39" s="13"/>
      <c r="W39" s="13"/>
      <c r="X39" s="13"/>
      <c r="Y39" s="13"/>
      <c r="Z39" s="13"/>
      <c r="AA39" s="13"/>
      <c r="AB39" s="13"/>
      <c r="AC39" s="13"/>
      <c r="AD39" s="34"/>
      <c r="AE39" s="36"/>
      <c r="AF39" s="36"/>
      <c r="AG39" s="34"/>
      <c r="AH39" s="34"/>
      <c r="AI39" s="34"/>
      <c r="AJ39" s="34"/>
      <c r="AK39" s="34"/>
      <c r="AL39" s="34"/>
      <c r="AM39" s="47"/>
      <c r="AN39" s="34"/>
      <c r="AO39" s="34"/>
      <c r="AP39" s="108">
        <f t="shared" si="1"/>
        <v>0</v>
      </c>
      <c r="AQ39" s="34"/>
      <c r="AR39" s="32" t="s">
        <v>75</v>
      </c>
    </row>
    <row r="40" spans="1:44" s="44" customFormat="1" ht="28.8" x14ac:dyDescent="0.3">
      <c r="A40" s="168"/>
      <c r="B40" s="160"/>
      <c r="C40" s="31" t="s">
        <v>87</v>
      </c>
      <c r="D40" s="19"/>
      <c r="E40" s="18" t="s">
        <v>84</v>
      </c>
      <c r="F40" s="43"/>
      <c r="G40" s="13"/>
      <c r="H40" s="13"/>
      <c r="I40" s="13"/>
      <c r="J40" s="13"/>
      <c r="K40" s="13"/>
      <c r="L40" s="127" t="s">
        <v>65</v>
      </c>
      <c r="M40" s="127" t="s">
        <v>65</v>
      </c>
      <c r="N40" s="2"/>
      <c r="O40" s="43"/>
      <c r="P40" s="43"/>
      <c r="Q40" s="43"/>
      <c r="R40" s="43"/>
      <c r="S40" s="43"/>
      <c r="T40" s="13"/>
      <c r="U40" s="13"/>
      <c r="V40" s="13"/>
      <c r="W40" s="13"/>
      <c r="X40" s="13"/>
      <c r="Y40" s="13"/>
      <c r="Z40" s="13"/>
      <c r="AA40" s="13"/>
      <c r="AB40" s="13"/>
      <c r="AC40" s="13"/>
      <c r="AD40" s="34"/>
      <c r="AE40" s="34"/>
      <c r="AF40" s="34"/>
      <c r="AG40" s="34"/>
      <c r="AH40" s="34"/>
      <c r="AI40" s="34"/>
      <c r="AJ40" s="34"/>
      <c r="AK40" s="34"/>
      <c r="AL40" s="34"/>
      <c r="AM40" s="35"/>
      <c r="AN40" s="34"/>
      <c r="AO40" s="32"/>
      <c r="AP40" s="108">
        <f t="shared" si="1"/>
        <v>0</v>
      </c>
      <c r="AQ40" s="32"/>
      <c r="AR40" s="32" t="s">
        <v>75</v>
      </c>
    </row>
    <row r="41" spans="1:44" s="44" customFormat="1" ht="28.8" x14ac:dyDescent="0.3">
      <c r="A41" s="168"/>
      <c r="B41" s="160"/>
      <c r="C41" s="18" t="s">
        <v>257</v>
      </c>
      <c r="D41" s="19"/>
      <c r="E41" s="18" t="s">
        <v>258</v>
      </c>
      <c r="F41" s="43"/>
      <c r="G41" s="13"/>
      <c r="H41" s="13"/>
      <c r="I41" s="13"/>
      <c r="J41" s="13"/>
      <c r="K41" s="13"/>
      <c r="L41" s="13"/>
      <c r="M41" s="127" t="s">
        <v>65</v>
      </c>
      <c r="N41" s="127" t="s">
        <v>65</v>
      </c>
      <c r="O41" s="127" t="s">
        <v>65</v>
      </c>
      <c r="P41" s="127" t="s">
        <v>65</v>
      </c>
      <c r="Q41" s="43"/>
      <c r="R41" s="43"/>
      <c r="S41" s="43"/>
      <c r="T41" s="13"/>
      <c r="U41" s="13"/>
      <c r="V41" s="13"/>
      <c r="W41" s="13"/>
      <c r="X41" s="13"/>
      <c r="Y41" s="13"/>
      <c r="Z41" s="13"/>
      <c r="AA41" s="13"/>
      <c r="AB41" s="13"/>
      <c r="AC41" s="13"/>
      <c r="AD41" s="34">
        <v>1</v>
      </c>
      <c r="AE41" s="45">
        <v>8505</v>
      </c>
      <c r="AF41" s="45"/>
      <c r="AG41" s="45">
        <v>8505</v>
      </c>
      <c r="AH41" s="36"/>
      <c r="AI41" s="34"/>
      <c r="AJ41" s="34"/>
      <c r="AK41" s="34" t="s">
        <v>68</v>
      </c>
      <c r="AL41" s="34"/>
      <c r="AM41" s="35"/>
      <c r="AN41" s="34"/>
      <c r="AO41" s="32" t="s">
        <v>212</v>
      </c>
      <c r="AP41" s="108">
        <f t="shared" si="1"/>
        <v>8505</v>
      </c>
      <c r="AQ41" s="32"/>
      <c r="AR41" s="32" t="s">
        <v>75</v>
      </c>
    </row>
    <row r="42" spans="1:44" s="44" customFormat="1" ht="22.5" customHeight="1" x14ac:dyDescent="0.3">
      <c r="A42" s="169"/>
      <c r="B42" s="14" t="s">
        <v>46</v>
      </c>
      <c r="C42" s="73"/>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8">
        <f>SUM(AG37:AG41)</f>
        <v>51055</v>
      </c>
      <c r="AH42" s="78">
        <f>SUM(AH37:AH41)</f>
        <v>0</v>
      </c>
      <c r="AI42" s="74"/>
      <c r="AJ42" s="74"/>
      <c r="AK42" s="74"/>
      <c r="AL42" s="74"/>
      <c r="AM42" s="74"/>
      <c r="AN42" s="74"/>
      <c r="AO42" s="75"/>
      <c r="AP42" s="109">
        <f>SUM(AP37:AP41)</f>
        <v>51055</v>
      </c>
      <c r="AQ42" s="42"/>
      <c r="AR42" s="42"/>
    </row>
    <row r="43" spans="1:44" ht="28.5" customHeight="1" x14ac:dyDescent="0.3">
      <c r="A43" s="84" t="s">
        <v>28</v>
      </c>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
        <f>AG42+AG36+AG20</f>
        <v>201982.40000000002</v>
      </c>
      <c r="AH43" s="8">
        <f>AH42+AH36+AH20</f>
        <v>447072.6</v>
      </c>
      <c r="AI43" s="85"/>
      <c r="AJ43" s="85"/>
      <c r="AK43" s="85"/>
      <c r="AL43" s="85"/>
      <c r="AM43" s="85"/>
      <c r="AN43" s="85"/>
      <c r="AO43" s="86"/>
      <c r="AP43" s="93">
        <f>AP42+AP36+AP20</f>
        <v>649055</v>
      </c>
      <c r="AQ43" s="157"/>
      <c r="AR43" s="158"/>
    </row>
    <row r="44" spans="1:44" ht="57.6" x14ac:dyDescent="0.3">
      <c r="A44" s="167" t="s">
        <v>241</v>
      </c>
      <c r="B44" s="159" t="s">
        <v>267</v>
      </c>
      <c r="C44" s="37" t="s">
        <v>177</v>
      </c>
      <c r="D44" s="18"/>
      <c r="E44" s="37" t="s">
        <v>183</v>
      </c>
      <c r="F44" s="1"/>
      <c r="G44" s="1"/>
      <c r="H44" s="1"/>
      <c r="J44" s="2"/>
      <c r="K44" s="1"/>
      <c r="L44" s="1"/>
      <c r="M44" s="1"/>
      <c r="N44" s="127" t="s">
        <v>65</v>
      </c>
      <c r="O44" s="9"/>
      <c r="P44" s="9"/>
      <c r="Q44" s="9"/>
      <c r="R44" s="9"/>
      <c r="S44" s="9"/>
      <c r="T44" s="9"/>
      <c r="U44" s="9"/>
      <c r="V44" s="9"/>
      <c r="W44" s="9"/>
      <c r="X44" s="9"/>
      <c r="Y44" s="9"/>
      <c r="Z44" s="9"/>
      <c r="AA44" s="9"/>
      <c r="AB44" s="9"/>
      <c r="AC44" s="9"/>
      <c r="AD44" s="2"/>
      <c r="AE44" s="2"/>
      <c r="AF44" s="2"/>
      <c r="AG44" s="45"/>
      <c r="AH44" s="45"/>
      <c r="AI44" s="6"/>
      <c r="AJ44" s="1"/>
      <c r="AK44" s="1"/>
      <c r="AL44" s="1"/>
      <c r="AM44" s="27"/>
      <c r="AN44" s="1"/>
      <c r="AO44" s="1"/>
      <c r="AP44" s="108">
        <f t="shared" ref="AP44:AP46" si="2">AE44*AD44</f>
        <v>0</v>
      </c>
      <c r="AQ44" s="32"/>
      <c r="AR44" s="2" t="s">
        <v>98</v>
      </c>
    </row>
    <row r="45" spans="1:44" ht="43.2" x14ac:dyDescent="0.3">
      <c r="A45" s="168"/>
      <c r="B45" s="160"/>
      <c r="C45" s="37" t="s">
        <v>178</v>
      </c>
      <c r="D45" s="18"/>
      <c r="E45" s="37" t="s">
        <v>182</v>
      </c>
      <c r="F45" s="1"/>
      <c r="G45" s="1"/>
      <c r="H45" s="1"/>
      <c r="I45" s="2"/>
      <c r="J45" s="1"/>
      <c r="K45" s="1"/>
      <c r="L45" s="1"/>
      <c r="M45" s="1"/>
      <c r="N45" s="127" t="s">
        <v>65</v>
      </c>
      <c r="O45" s="9"/>
      <c r="P45" s="9"/>
      <c r="Q45" s="9"/>
      <c r="R45" s="9"/>
      <c r="S45" s="9"/>
      <c r="T45" s="9"/>
      <c r="U45" s="9"/>
      <c r="V45" s="9"/>
      <c r="W45" s="9"/>
      <c r="X45" s="9"/>
      <c r="Y45" s="9"/>
      <c r="Z45" s="9"/>
      <c r="AA45" s="9"/>
      <c r="AB45" s="9"/>
      <c r="AC45" s="9"/>
      <c r="AD45" s="2"/>
      <c r="AE45" s="2"/>
      <c r="AF45" s="2"/>
      <c r="AG45" s="45"/>
      <c r="AH45" s="45"/>
      <c r="AI45" s="6"/>
      <c r="AJ45" s="1"/>
      <c r="AK45" s="1"/>
      <c r="AL45" s="1"/>
      <c r="AM45" s="27"/>
      <c r="AN45" s="1"/>
      <c r="AO45" s="1"/>
      <c r="AP45" s="108">
        <f t="shared" si="2"/>
        <v>0</v>
      </c>
      <c r="AQ45" s="32"/>
      <c r="AR45" s="2" t="s">
        <v>98</v>
      </c>
    </row>
    <row r="46" spans="1:44" ht="57.6" x14ac:dyDescent="0.3">
      <c r="A46" s="168"/>
      <c r="B46" s="160"/>
      <c r="C46" s="37" t="s">
        <v>171</v>
      </c>
      <c r="D46" s="18"/>
      <c r="E46" s="37" t="s">
        <v>190</v>
      </c>
      <c r="F46" s="1"/>
      <c r="G46" s="1"/>
      <c r="H46" s="1"/>
      <c r="I46" s="1"/>
      <c r="J46" s="1"/>
      <c r="K46" s="2"/>
      <c r="L46" s="2"/>
      <c r="M46" s="2"/>
      <c r="N46" s="1"/>
      <c r="O46" s="127" t="s">
        <v>65</v>
      </c>
      <c r="P46" s="9"/>
      <c r="Q46" s="130" t="s">
        <v>65</v>
      </c>
      <c r="R46" s="2"/>
      <c r="S46" s="2"/>
      <c r="T46" s="2"/>
      <c r="U46" s="2"/>
      <c r="V46" s="2"/>
      <c r="W46" s="2"/>
      <c r="X46" s="2"/>
      <c r="Y46" s="2"/>
      <c r="Z46" s="2"/>
      <c r="AA46" s="9"/>
      <c r="AB46" s="9"/>
      <c r="AC46" s="9"/>
      <c r="AD46" s="2"/>
      <c r="AE46" s="2"/>
      <c r="AF46" s="2"/>
      <c r="AG46" s="45"/>
      <c r="AH46" s="45"/>
      <c r="AI46" s="6"/>
      <c r="AJ46" s="1"/>
      <c r="AK46" s="1"/>
      <c r="AL46" s="1"/>
      <c r="AM46" s="27"/>
      <c r="AN46" s="1"/>
      <c r="AO46" s="1"/>
      <c r="AP46" s="108">
        <f t="shared" si="2"/>
        <v>0</v>
      </c>
      <c r="AQ46" s="32"/>
      <c r="AR46" s="2" t="s">
        <v>98</v>
      </c>
    </row>
    <row r="47" spans="1:44" ht="43.2" x14ac:dyDescent="0.3">
      <c r="A47" s="168"/>
      <c r="B47" s="160"/>
      <c r="C47" s="37" t="s">
        <v>179</v>
      </c>
      <c r="D47" s="18"/>
      <c r="E47" s="37" t="s">
        <v>242</v>
      </c>
      <c r="F47" s="1"/>
      <c r="G47" s="1"/>
      <c r="H47" s="1"/>
      <c r="I47" s="1"/>
      <c r="J47" s="1"/>
      <c r="K47" s="2"/>
      <c r="L47" s="2"/>
      <c r="M47" s="2"/>
      <c r="N47" s="1"/>
      <c r="O47" s="9"/>
      <c r="P47" s="127" t="s">
        <v>65</v>
      </c>
      <c r="Q47" s="127"/>
      <c r="R47" s="130" t="s">
        <v>65</v>
      </c>
      <c r="S47" s="130" t="s">
        <v>65</v>
      </c>
      <c r="T47" s="2"/>
      <c r="U47" s="2"/>
      <c r="V47" s="2"/>
      <c r="W47" s="2"/>
      <c r="X47" s="2"/>
      <c r="Y47" s="2"/>
      <c r="Z47" s="2"/>
      <c r="AA47" s="9"/>
      <c r="AB47" s="9"/>
      <c r="AC47" s="9"/>
      <c r="AD47" s="2"/>
      <c r="AE47" s="45"/>
      <c r="AF47" s="45"/>
      <c r="AG47" s="45"/>
      <c r="AH47" s="45"/>
      <c r="AI47" s="6"/>
      <c r="AJ47" s="1"/>
      <c r="AK47" s="2"/>
      <c r="AL47" s="1"/>
      <c r="AM47" s="27"/>
      <c r="AN47" s="1"/>
      <c r="AO47" s="1"/>
      <c r="AP47" s="108"/>
      <c r="AQ47" s="32"/>
      <c r="AR47" s="2" t="s">
        <v>98</v>
      </c>
    </row>
    <row r="48" spans="1:44" ht="57.6" x14ac:dyDescent="0.3">
      <c r="A48" s="168"/>
      <c r="B48" s="160"/>
      <c r="C48" s="37" t="s">
        <v>180</v>
      </c>
      <c r="D48" s="18"/>
      <c r="E48" s="37" t="s">
        <v>99</v>
      </c>
      <c r="F48" s="1"/>
      <c r="G48" s="1"/>
      <c r="H48" s="1"/>
      <c r="I48" s="1"/>
      <c r="J48" s="1"/>
      <c r="K48" s="2"/>
      <c r="L48" s="2"/>
      <c r="M48" s="2"/>
      <c r="N48" s="2"/>
      <c r="O48" s="13"/>
      <c r="P48" s="13"/>
      <c r="Q48" s="127"/>
      <c r="R48" s="127"/>
      <c r="S48" s="130" t="s">
        <v>65</v>
      </c>
      <c r="T48" s="130" t="s">
        <v>65</v>
      </c>
      <c r="U48" s="2"/>
      <c r="V48" s="2"/>
      <c r="W48" s="2"/>
      <c r="X48" s="2"/>
      <c r="Y48" s="2"/>
      <c r="Z48" s="2"/>
      <c r="AA48" s="9"/>
      <c r="AB48" s="9"/>
      <c r="AC48" s="9"/>
      <c r="AD48" s="2">
        <v>1</v>
      </c>
      <c r="AE48" s="45">
        <v>115000</v>
      </c>
      <c r="AF48" s="45"/>
      <c r="AG48" s="45"/>
      <c r="AH48" s="45">
        <f>AE48</f>
        <v>115000</v>
      </c>
      <c r="AI48" s="6"/>
      <c r="AJ48" s="1"/>
      <c r="AK48" s="2" t="s">
        <v>100</v>
      </c>
      <c r="AL48" s="1"/>
      <c r="AM48" s="27"/>
      <c r="AN48" s="1"/>
      <c r="AO48" s="1"/>
      <c r="AP48" s="108">
        <f>AH48+AG48</f>
        <v>115000</v>
      </c>
      <c r="AQ48" s="32" t="s">
        <v>243</v>
      </c>
      <c r="AR48" s="2" t="s">
        <v>73</v>
      </c>
    </row>
    <row r="49" spans="1:44" ht="28.8" x14ac:dyDescent="0.3">
      <c r="A49" s="168"/>
      <c r="B49" s="160"/>
      <c r="C49" s="37"/>
      <c r="D49" s="18"/>
      <c r="E49" s="37" t="s">
        <v>97</v>
      </c>
      <c r="F49" s="1"/>
      <c r="G49" s="1"/>
      <c r="H49" s="1"/>
      <c r="I49" s="1"/>
      <c r="J49" s="1"/>
      <c r="K49" s="2"/>
      <c r="L49" s="2"/>
      <c r="M49" s="2"/>
      <c r="N49" s="2"/>
      <c r="O49" s="13"/>
      <c r="P49" s="13"/>
      <c r="Q49" s="2"/>
      <c r="R49" s="2"/>
      <c r="S49" s="127"/>
      <c r="T49" s="2"/>
      <c r="U49" s="130" t="s">
        <v>65</v>
      </c>
      <c r="V49" s="2"/>
      <c r="W49" s="2"/>
      <c r="X49" s="2"/>
      <c r="Y49" s="2"/>
      <c r="Z49" s="2"/>
      <c r="AA49" s="9"/>
      <c r="AB49" s="9"/>
      <c r="AC49" s="9"/>
      <c r="AD49" s="2"/>
      <c r="AE49" s="2"/>
      <c r="AF49" s="2"/>
      <c r="AG49" s="45"/>
      <c r="AH49" s="45"/>
      <c r="AI49" s="6"/>
      <c r="AJ49" s="1"/>
      <c r="AK49" s="1"/>
      <c r="AL49" s="1"/>
      <c r="AM49" s="27"/>
      <c r="AN49" s="1"/>
      <c r="AO49" s="1"/>
      <c r="AP49" s="108">
        <f t="shared" ref="AP49:AP76" si="3">AH49+AG49</f>
        <v>0</v>
      </c>
      <c r="AQ49" s="32"/>
      <c r="AR49" s="32" t="s">
        <v>103</v>
      </c>
    </row>
    <row r="50" spans="1:44" ht="28.8" x14ac:dyDescent="0.3">
      <c r="A50" s="168"/>
      <c r="B50" s="160"/>
      <c r="C50" s="37"/>
      <c r="D50" s="18"/>
      <c r="E50" s="37" t="s">
        <v>93</v>
      </c>
      <c r="F50" s="1"/>
      <c r="G50" s="1"/>
      <c r="H50" s="1"/>
      <c r="I50" s="1"/>
      <c r="J50" s="1"/>
      <c r="K50" s="2"/>
      <c r="L50" s="2"/>
      <c r="M50" s="2"/>
      <c r="N50" s="2"/>
      <c r="O50" s="13"/>
      <c r="P50" s="13"/>
      <c r="Q50" s="2"/>
      <c r="R50" s="2"/>
      <c r="S50" s="2"/>
      <c r="T50" s="127"/>
      <c r="U50" s="127"/>
      <c r="V50" s="130" t="s">
        <v>65</v>
      </c>
      <c r="W50" s="130" t="s">
        <v>65</v>
      </c>
      <c r="X50" s="2"/>
      <c r="Y50" s="2"/>
      <c r="Z50" s="2"/>
      <c r="AA50" s="9"/>
      <c r="AB50" s="9"/>
      <c r="AC50" s="9"/>
      <c r="AD50" s="2"/>
      <c r="AE50" s="2"/>
      <c r="AF50" s="2"/>
      <c r="AG50" s="45"/>
      <c r="AH50" s="45"/>
      <c r="AI50" s="6"/>
      <c r="AJ50" s="1"/>
      <c r="AK50" s="1"/>
      <c r="AL50" s="1"/>
      <c r="AM50" s="27"/>
      <c r="AN50" s="1"/>
      <c r="AO50" s="1"/>
      <c r="AP50" s="108">
        <f t="shared" si="3"/>
        <v>0</v>
      </c>
      <c r="AQ50" s="32"/>
      <c r="AR50" s="32" t="s">
        <v>103</v>
      </c>
    </row>
    <row r="51" spans="1:44" ht="28.8" x14ac:dyDescent="0.3">
      <c r="A51" s="168"/>
      <c r="B51" s="160"/>
      <c r="D51" s="18"/>
      <c r="E51" s="37" t="s">
        <v>244</v>
      </c>
      <c r="F51" s="1"/>
      <c r="G51" s="1"/>
      <c r="H51" s="1"/>
      <c r="I51" s="1"/>
      <c r="J51" s="1"/>
      <c r="K51" s="1"/>
      <c r="L51" s="1"/>
      <c r="M51" s="1"/>
      <c r="N51" s="39"/>
      <c r="O51" s="39"/>
      <c r="P51" s="39"/>
      <c r="Q51" s="132"/>
      <c r="R51" s="2"/>
      <c r="S51" s="127"/>
      <c r="T51" s="127"/>
      <c r="U51" s="130" t="s">
        <v>65</v>
      </c>
      <c r="V51" s="130" t="s">
        <v>65</v>
      </c>
      <c r="W51" s="130" t="s">
        <v>65</v>
      </c>
      <c r="X51" s="130" t="s">
        <v>65</v>
      </c>
      <c r="Y51" s="2"/>
      <c r="Z51" s="2"/>
      <c r="AA51" s="9"/>
      <c r="AB51" s="9"/>
      <c r="AC51" s="9"/>
      <c r="AD51" s="2"/>
      <c r="AE51" s="2"/>
      <c r="AF51" s="2"/>
      <c r="AG51" s="45"/>
      <c r="AH51" s="45"/>
      <c r="AI51" s="6"/>
      <c r="AJ51" s="1"/>
      <c r="AK51" s="1"/>
      <c r="AL51" s="1"/>
      <c r="AM51" s="27"/>
      <c r="AN51" s="1"/>
      <c r="AO51" s="1"/>
      <c r="AP51" s="108">
        <f t="shared" si="3"/>
        <v>0</v>
      </c>
      <c r="AQ51" s="32"/>
      <c r="AR51" s="32" t="s">
        <v>103</v>
      </c>
    </row>
    <row r="52" spans="1:44" ht="28.8" x14ac:dyDescent="0.3">
      <c r="A52" s="168"/>
      <c r="B52" s="160"/>
      <c r="C52" s="37"/>
      <c r="D52" s="18"/>
      <c r="E52" s="37" t="s">
        <v>245</v>
      </c>
      <c r="F52" s="1"/>
      <c r="G52" s="1"/>
      <c r="H52" s="1"/>
      <c r="I52" s="1"/>
      <c r="J52" s="1"/>
      <c r="K52" s="1"/>
      <c r="L52" s="1"/>
      <c r="M52" s="1"/>
      <c r="N52" s="1"/>
      <c r="O52" s="9"/>
      <c r="P52" s="9"/>
      <c r="Q52" s="2"/>
      <c r="R52" s="2"/>
      <c r="S52" s="2"/>
      <c r="T52" s="127"/>
      <c r="U52" s="2"/>
      <c r="V52" s="130" t="s">
        <v>65</v>
      </c>
      <c r="W52" s="2"/>
      <c r="X52" s="2"/>
      <c r="Y52" s="2"/>
      <c r="Z52" s="2"/>
      <c r="AA52" s="9"/>
      <c r="AB52" s="9"/>
      <c r="AC52" s="9"/>
      <c r="AD52" s="2"/>
      <c r="AE52" s="2"/>
      <c r="AF52" s="2"/>
      <c r="AG52" s="45"/>
      <c r="AH52" s="45"/>
      <c r="AI52" s="6"/>
      <c r="AJ52" s="1"/>
      <c r="AK52" s="1"/>
      <c r="AL52" s="1"/>
      <c r="AM52" s="27"/>
      <c r="AN52" s="1"/>
      <c r="AO52" s="1"/>
      <c r="AP52" s="108">
        <f t="shared" si="3"/>
        <v>0</v>
      </c>
      <c r="AQ52" s="32"/>
      <c r="AR52" s="32" t="s">
        <v>103</v>
      </c>
    </row>
    <row r="53" spans="1:44" ht="28.8" x14ac:dyDescent="0.3">
      <c r="A53" s="168"/>
      <c r="B53" s="160"/>
      <c r="C53" s="37"/>
      <c r="D53" s="18"/>
      <c r="E53" s="37" t="s">
        <v>94</v>
      </c>
      <c r="F53" s="1"/>
      <c r="G53" s="1"/>
      <c r="H53" s="1"/>
      <c r="I53" s="1"/>
      <c r="J53" s="1"/>
      <c r="K53" s="1"/>
      <c r="L53" s="1"/>
      <c r="M53" s="1"/>
      <c r="N53" s="1"/>
      <c r="O53" s="9"/>
      <c r="P53" s="9"/>
      <c r="Q53" s="2"/>
      <c r="R53" s="2"/>
      <c r="S53" s="2"/>
      <c r="T53" s="2"/>
      <c r="U53" s="127"/>
      <c r="V53" s="127"/>
      <c r="W53" s="130" t="s">
        <v>65</v>
      </c>
      <c r="X53" s="130" t="s">
        <v>65</v>
      </c>
      <c r="Y53" s="2"/>
      <c r="Z53" s="2"/>
      <c r="AA53" s="9"/>
      <c r="AB53" s="9"/>
      <c r="AC53" s="9"/>
      <c r="AD53" s="2"/>
      <c r="AE53" s="2"/>
      <c r="AF53" s="2"/>
      <c r="AG53" s="45"/>
      <c r="AH53" s="45"/>
      <c r="AI53" s="6"/>
      <c r="AJ53" s="1"/>
      <c r="AK53" s="1"/>
      <c r="AL53" s="1"/>
      <c r="AM53" s="27"/>
      <c r="AN53" s="1"/>
      <c r="AO53" s="1"/>
      <c r="AP53" s="108">
        <f t="shared" si="3"/>
        <v>0</v>
      </c>
      <c r="AQ53" s="32"/>
      <c r="AR53" s="32" t="s">
        <v>103</v>
      </c>
    </row>
    <row r="54" spans="1:44" ht="43.2" x14ac:dyDescent="0.3">
      <c r="A54" s="168"/>
      <c r="B54" s="160"/>
      <c r="C54" s="37"/>
      <c r="D54" s="18"/>
      <c r="E54" s="37" t="s">
        <v>246</v>
      </c>
      <c r="F54" s="1"/>
      <c r="G54" s="1"/>
      <c r="H54" s="1"/>
      <c r="I54" s="1"/>
      <c r="J54" s="1"/>
      <c r="K54" s="1"/>
      <c r="L54" s="1"/>
      <c r="M54" s="1"/>
      <c r="N54" s="1"/>
      <c r="O54" s="9"/>
      <c r="P54" s="9"/>
      <c r="Q54" s="2"/>
      <c r="R54" s="2"/>
      <c r="S54" s="2"/>
      <c r="T54" s="2"/>
      <c r="U54" s="2"/>
      <c r="V54" s="2"/>
      <c r="W54" s="127"/>
      <c r="X54" s="2"/>
      <c r="Y54" s="130" t="s">
        <v>65</v>
      </c>
      <c r="Z54" s="2"/>
      <c r="AA54" s="9"/>
      <c r="AB54" s="9"/>
      <c r="AC54" s="9"/>
      <c r="AD54" s="2"/>
      <c r="AE54" s="2"/>
      <c r="AF54" s="2"/>
      <c r="AG54" s="45"/>
      <c r="AH54" s="45">
        <f>AE54*AD54</f>
        <v>0</v>
      </c>
      <c r="AI54" s="6"/>
      <c r="AJ54" s="1"/>
      <c r="AK54" s="1"/>
      <c r="AL54" s="1"/>
      <c r="AM54" s="27"/>
      <c r="AN54" s="1"/>
      <c r="AO54" s="1"/>
      <c r="AP54" s="108">
        <f t="shared" si="3"/>
        <v>0</v>
      </c>
      <c r="AQ54" s="32"/>
      <c r="AR54" s="32" t="s">
        <v>103</v>
      </c>
    </row>
    <row r="55" spans="1:44" ht="57.6" x14ac:dyDescent="0.3">
      <c r="A55" s="168"/>
      <c r="B55" s="160"/>
      <c r="C55" s="18" t="s">
        <v>92</v>
      </c>
      <c r="D55" s="18"/>
      <c r="E55" s="1" t="s">
        <v>95</v>
      </c>
      <c r="F55" s="1"/>
      <c r="G55" s="1"/>
      <c r="H55" s="1"/>
      <c r="I55" s="1"/>
      <c r="J55" s="1"/>
      <c r="K55" s="1"/>
      <c r="L55" s="1"/>
      <c r="M55" s="1"/>
      <c r="N55" s="13"/>
      <c r="O55" s="13"/>
      <c r="P55" s="13"/>
      <c r="Q55" s="2"/>
      <c r="R55" s="127"/>
      <c r="S55" s="2"/>
      <c r="T55" s="130" t="s">
        <v>65</v>
      </c>
      <c r="U55" s="2"/>
      <c r="V55" s="130" t="s">
        <v>65</v>
      </c>
      <c r="W55" s="2"/>
      <c r="X55" s="130" t="s">
        <v>65</v>
      </c>
      <c r="Y55" s="2"/>
      <c r="Z55" s="2"/>
      <c r="AA55" s="9"/>
      <c r="AB55" s="9"/>
      <c r="AC55" s="9"/>
      <c r="AD55" s="2"/>
      <c r="AE55" s="2"/>
      <c r="AF55" s="2"/>
      <c r="AG55" s="45"/>
      <c r="AH55" s="45"/>
      <c r="AI55" s="6"/>
      <c r="AJ55" s="1"/>
      <c r="AK55" s="1"/>
      <c r="AL55" s="1"/>
      <c r="AM55" s="27"/>
      <c r="AN55" s="1"/>
      <c r="AO55" s="1"/>
      <c r="AP55" s="108">
        <f t="shared" si="3"/>
        <v>0</v>
      </c>
      <c r="AQ55" s="32"/>
      <c r="AR55" s="2" t="s">
        <v>98</v>
      </c>
    </row>
    <row r="56" spans="1:44" ht="57.6" x14ac:dyDescent="0.3">
      <c r="A56" s="168"/>
      <c r="B56" s="160"/>
      <c r="C56" s="18"/>
      <c r="D56" s="18"/>
      <c r="E56" s="1" t="s">
        <v>189</v>
      </c>
      <c r="F56" s="1"/>
      <c r="G56" s="1"/>
      <c r="H56" s="1"/>
      <c r="I56" s="1"/>
      <c r="J56" s="1"/>
      <c r="K56" s="1"/>
      <c r="L56" s="1"/>
      <c r="M56" s="1"/>
      <c r="N56" s="1"/>
      <c r="O56" s="9"/>
      <c r="P56" s="9"/>
      <c r="Q56" s="2"/>
      <c r="R56" s="2"/>
      <c r="S56" s="2"/>
      <c r="T56" s="2"/>
      <c r="U56" s="2"/>
      <c r="V56" s="127"/>
      <c r="W56" s="2"/>
      <c r="X56" s="130" t="s">
        <v>65</v>
      </c>
      <c r="Y56" s="2"/>
      <c r="Z56" s="2"/>
      <c r="AA56" s="9"/>
      <c r="AB56" s="9"/>
      <c r="AC56" s="9"/>
      <c r="AD56" s="2">
        <v>1</v>
      </c>
      <c r="AE56" s="45">
        <v>30000</v>
      </c>
      <c r="AF56" s="45"/>
      <c r="AG56" s="45"/>
      <c r="AH56" s="45">
        <v>30000</v>
      </c>
      <c r="AI56" s="6"/>
      <c r="AJ56" s="1"/>
      <c r="AK56" s="1" t="s">
        <v>102</v>
      </c>
      <c r="AL56" s="1"/>
      <c r="AM56" s="27"/>
      <c r="AN56" s="1"/>
      <c r="AO56" s="1"/>
      <c r="AP56" s="108">
        <f t="shared" si="3"/>
        <v>30000</v>
      </c>
      <c r="AQ56" s="32"/>
      <c r="AR56" s="2" t="s">
        <v>98</v>
      </c>
    </row>
    <row r="57" spans="1:44" ht="28.8" x14ac:dyDescent="0.3">
      <c r="A57" s="168"/>
      <c r="B57" s="161"/>
      <c r="C57" s="18"/>
      <c r="D57" s="18"/>
      <c r="E57" s="1" t="s">
        <v>96</v>
      </c>
      <c r="F57" s="1"/>
      <c r="G57" s="1"/>
      <c r="H57" s="1"/>
      <c r="I57" s="1"/>
      <c r="J57" s="1"/>
      <c r="K57" s="1"/>
      <c r="L57" s="1"/>
      <c r="M57" s="1"/>
      <c r="N57" s="1"/>
      <c r="O57" s="9"/>
      <c r="P57" s="9"/>
      <c r="Q57" s="2"/>
      <c r="R57" s="2"/>
      <c r="S57" s="2"/>
      <c r="T57" s="2"/>
      <c r="U57" s="2"/>
      <c r="V57" s="127"/>
      <c r="W57" s="2"/>
      <c r="X57" s="130" t="s">
        <v>65</v>
      </c>
      <c r="Y57" s="2"/>
      <c r="Z57" s="2"/>
      <c r="AA57" s="9"/>
      <c r="AB57" s="9"/>
      <c r="AC57" s="9"/>
      <c r="AD57" s="2">
        <v>1</v>
      </c>
      <c r="AE57" s="45">
        <v>15000</v>
      </c>
      <c r="AF57" s="45"/>
      <c r="AG57" s="45"/>
      <c r="AH57" s="45">
        <v>15000</v>
      </c>
      <c r="AI57" s="6"/>
      <c r="AJ57" s="1"/>
      <c r="AK57" s="1" t="s">
        <v>101</v>
      </c>
      <c r="AL57" s="1"/>
      <c r="AM57" s="27"/>
      <c r="AN57" s="1"/>
      <c r="AO57" s="1"/>
      <c r="AP57" s="108">
        <f t="shared" si="3"/>
        <v>15000</v>
      </c>
      <c r="AQ57" s="32"/>
      <c r="AR57" s="2" t="s">
        <v>98</v>
      </c>
    </row>
    <row r="58" spans="1:44" ht="28.8" x14ac:dyDescent="0.3">
      <c r="A58" s="168"/>
      <c r="B58" s="126"/>
      <c r="C58" s="18" t="s">
        <v>215</v>
      </c>
      <c r="D58" s="18"/>
      <c r="E58" s="1" t="s">
        <v>216</v>
      </c>
      <c r="F58" s="1"/>
      <c r="G58" s="1"/>
      <c r="H58" s="1"/>
      <c r="I58" s="1"/>
      <c r="J58" s="1"/>
      <c r="K58" s="1"/>
      <c r="L58" s="127" t="s">
        <v>65</v>
      </c>
      <c r="M58" s="127" t="s">
        <v>65</v>
      </c>
      <c r="N58" s="1"/>
      <c r="O58" s="9"/>
      <c r="P58" s="9"/>
      <c r="Q58" s="9"/>
      <c r="R58" s="9"/>
      <c r="S58" s="9"/>
      <c r="T58" s="9"/>
      <c r="U58" s="9"/>
      <c r="V58" s="13"/>
      <c r="W58" s="9"/>
      <c r="X58" s="9"/>
      <c r="Y58" s="9"/>
      <c r="Z58" s="9"/>
      <c r="AA58" s="9"/>
      <c r="AB58" s="9"/>
      <c r="AC58" s="9"/>
      <c r="AD58" s="2"/>
      <c r="AE58" s="45"/>
      <c r="AF58" s="45"/>
      <c r="AG58" s="45"/>
      <c r="AH58" s="45"/>
      <c r="AI58" s="6"/>
      <c r="AJ58" s="1"/>
      <c r="AK58" s="1"/>
      <c r="AL58" s="1"/>
      <c r="AM58" s="27"/>
      <c r="AN58" s="1"/>
      <c r="AO58" s="1"/>
      <c r="AP58" s="108">
        <v>0</v>
      </c>
      <c r="AQ58" s="32"/>
      <c r="AR58" s="2"/>
    </row>
    <row r="59" spans="1:44" ht="28.8" x14ac:dyDescent="0.3">
      <c r="A59" s="168"/>
      <c r="B59" s="126"/>
      <c r="C59" s="18"/>
      <c r="D59" s="18"/>
      <c r="E59" s="1" t="s">
        <v>240</v>
      </c>
      <c r="F59" s="1"/>
      <c r="G59" s="1"/>
      <c r="H59" s="1"/>
      <c r="I59" s="1"/>
      <c r="J59" s="1"/>
      <c r="K59" s="1"/>
      <c r="L59" s="1"/>
      <c r="M59" s="1"/>
      <c r="N59" s="1"/>
      <c r="O59" s="127" t="s">
        <v>65</v>
      </c>
      <c r="P59" s="127" t="s">
        <v>65</v>
      </c>
      <c r="Q59" s="9"/>
      <c r="R59" s="9"/>
      <c r="S59" s="9"/>
      <c r="T59" s="9"/>
      <c r="U59" s="9"/>
      <c r="V59" s="13"/>
      <c r="W59" s="9"/>
      <c r="X59" s="9"/>
      <c r="Y59" s="9"/>
      <c r="Z59" s="9"/>
      <c r="AA59" s="9"/>
      <c r="AB59" s="9"/>
      <c r="AC59" s="9"/>
      <c r="AD59" s="2"/>
      <c r="AE59" s="45"/>
      <c r="AF59" s="45"/>
      <c r="AG59" s="45"/>
      <c r="AH59" s="45"/>
      <c r="AI59" s="6"/>
      <c r="AJ59" s="1"/>
      <c r="AK59" s="1"/>
      <c r="AL59" s="1"/>
      <c r="AM59" s="27"/>
      <c r="AN59" s="1"/>
      <c r="AO59" s="1"/>
      <c r="AP59" s="108">
        <v>0</v>
      </c>
      <c r="AQ59" s="32"/>
      <c r="AR59" s="2"/>
    </row>
    <row r="60" spans="1:44" ht="43.2" x14ac:dyDescent="0.3">
      <c r="A60" s="168"/>
      <c r="B60" s="126"/>
      <c r="C60" s="18"/>
      <c r="D60" s="18"/>
      <c r="E60" s="1" t="s">
        <v>213</v>
      </c>
      <c r="F60" s="1"/>
      <c r="G60" s="1"/>
      <c r="H60" s="1"/>
      <c r="I60" s="1"/>
      <c r="J60" s="1"/>
      <c r="K60" s="1"/>
      <c r="L60" s="1"/>
      <c r="M60" s="1"/>
      <c r="N60" s="1"/>
      <c r="O60" s="9"/>
      <c r="P60" s="9"/>
      <c r="Q60" s="127" t="s">
        <v>65</v>
      </c>
      <c r="R60" s="127" t="s">
        <v>65</v>
      </c>
      <c r="S60" s="9"/>
      <c r="T60" s="9"/>
      <c r="U60" s="9"/>
      <c r="V60" s="13"/>
      <c r="W60" s="9"/>
      <c r="X60" s="9"/>
      <c r="Y60" s="9"/>
      <c r="Z60" s="9"/>
      <c r="AA60" s="9"/>
      <c r="AB60" s="9"/>
      <c r="AC60" s="9"/>
      <c r="AD60" s="2">
        <v>1</v>
      </c>
      <c r="AE60" s="45">
        <v>60000</v>
      </c>
      <c r="AF60" s="45"/>
      <c r="AG60" s="45">
        <v>16678.05</v>
      </c>
      <c r="AH60" s="45">
        <v>38915.449999999997</v>
      </c>
      <c r="AI60" s="6"/>
      <c r="AJ60" s="1"/>
      <c r="AK60" s="2" t="s">
        <v>68</v>
      </c>
      <c r="AL60" s="1"/>
      <c r="AM60" s="27"/>
      <c r="AN60" s="1"/>
      <c r="AO60" s="1"/>
      <c r="AP60" s="108">
        <v>60000</v>
      </c>
      <c r="AQ60" s="32"/>
      <c r="AR60" s="2"/>
    </row>
    <row r="61" spans="1:44" ht="43.2" x14ac:dyDescent="0.3">
      <c r="A61" s="168"/>
      <c r="B61" s="126"/>
      <c r="C61" s="18"/>
      <c r="D61" s="18"/>
      <c r="E61" s="1" t="s">
        <v>214</v>
      </c>
      <c r="F61" s="1"/>
      <c r="G61" s="1"/>
      <c r="H61" s="1"/>
      <c r="I61" s="1"/>
      <c r="J61" s="1"/>
      <c r="K61" s="1"/>
      <c r="L61" s="1"/>
      <c r="M61" s="1"/>
      <c r="N61" s="1"/>
      <c r="O61" s="9"/>
      <c r="P61" s="9"/>
      <c r="Q61" s="9"/>
      <c r="R61" s="127" t="s">
        <v>65</v>
      </c>
      <c r="S61" s="127" t="s">
        <v>65</v>
      </c>
      <c r="T61" s="9"/>
      <c r="U61" s="9"/>
      <c r="V61" s="13"/>
      <c r="W61" s="9"/>
      <c r="X61" s="9"/>
      <c r="Y61" s="9"/>
      <c r="Z61" s="9"/>
      <c r="AA61" s="9"/>
      <c r="AB61" s="9"/>
      <c r="AC61" s="9"/>
      <c r="AD61" s="2"/>
      <c r="AE61" s="45"/>
      <c r="AF61" s="45"/>
      <c r="AG61" s="45"/>
      <c r="AH61" s="45"/>
      <c r="AI61" s="6"/>
      <c r="AJ61" s="1"/>
      <c r="AK61" s="1"/>
      <c r="AL61" s="1"/>
      <c r="AM61" s="27"/>
      <c r="AN61" s="1"/>
      <c r="AO61" s="1"/>
      <c r="AP61" s="108"/>
      <c r="AQ61" s="32"/>
      <c r="AR61" s="2"/>
    </row>
    <row r="62" spans="1:44" ht="25.5" customHeight="1" x14ac:dyDescent="0.3">
      <c r="A62" s="168"/>
      <c r="B62" s="73"/>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8">
        <f>SUM(AG44:AG61)</f>
        <v>16678.05</v>
      </c>
      <c r="AH62" s="78">
        <f>SUM(AH44:AH61)</f>
        <v>198915.45</v>
      </c>
      <c r="AI62" s="74"/>
      <c r="AJ62" s="74"/>
      <c r="AK62" s="74"/>
      <c r="AL62" s="74"/>
      <c r="AM62" s="74"/>
      <c r="AN62" s="74"/>
      <c r="AO62" s="75"/>
      <c r="AP62" s="109">
        <f>SUM(AP44:AP61)</f>
        <v>220000</v>
      </c>
      <c r="AQ62" s="42"/>
      <c r="AR62" s="41"/>
    </row>
    <row r="63" spans="1:44" ht="46.5" customHeight="1" x14ac:dyDescent="0.3">
      <c r="A63" s="168"/>
      <c r="B63" s="159" t="s">
        <v>268</v>
      </c>
      <c r="C63" s="18" t="s">
        <v>105</v>
      </c>
      <c r="D63" s="22"/>
      <c r="E63" s="1" t="s">
        <v>247</v>
      </c>
      <c r="F63" s="1"/>
      <c r="G63" s="1"/>
      <c r="H63" s="1"/>
      <c r="I63" s="2"/>
      <c r="J63" s="2"/>
      <c r="K63" s="2"/>
      <c r="L63" s="2"/>
      <c r="M63" s="127" t="s">
        <v>65</v>
      </c>
      <c r="N63" s="127" t="s">
        <v>65</v>
      </c>
      <c r="O63" s="2"/>
      <c r="P63" s="2"/>
      <c r="Q63" s="2"/>
      <c r="R63" s="2"/>
      <c r="S63" s="2"/>
      <c r="T63" s="2"/>
      <c r="U63" s="2"/>
      <c r="V63" s="2"/>
      <c r="W63" s="2"/>
      <c r="X63" s="2"/>
      <c r="Y63" s="2"/>
      <c r="Z63" s="2"/>
      <c r="AA63" s="2"/>
      <c r="AB63" s="1"/>
      <c r="AC63" s="1"/>
      <c r="AD63" s="2"/>
      <c r="AE63" s="2"/>
      <c r="AF63" s="2"/>
      <c r="AG63" s="2"/>
      <c r="AH63" s="2"/>
      <c r="AI63" s="6"/>
      <c r="AJ63" s="1"/>
      <c r="AK63" s="1"/>
      <c r="AL63" s="1"/>
      <c r="AM63" s="27"/>
      <c r="AN63" s="1"/>
      <c r="AO63" s="1"/>
      <c r="AP63" s="108">
        <f t="shared" si="3"/>
        <v>0</v>
      </c>
      <c r="AQ63" s="32"/>
      <c r="AR63" s="2" t="s">
        <v>98</v>
      </c>
    </row>
    <row r="64" spans="1:44" ht="61.5" customHeight="1" x14ac:dyDescent="0.3">
      <c r="A64" s="168"/>
      <c r="B64" s="160"/>
      <c r="C64" s="18"/>
      <c r="D64" s="22"/>
      <c r="E64" s="1" t="s">
        <v>240</v>
      </c>
      <c r="F64" s="1"/>
      <c r="G64" s="1"/>
      <c r="H64" s="1"/>
      <c r="I64" s="2"/>
      <c r="J64" s="2"/>
      <c r="K64" s="2"/>
      <c r="L64" s="2"/>
      <c r="M64" s="2"/>
      <c r="N64" s="2"/>
      <c r="O64" s="2"/>
      <c r="P64" s="2"/>
      <c r="Q64" s="2"/>
      <c r="R64" s="127" t="s">
        <v>65</v>
      </c>
      <c r="S64" s="127" t="s">
        <v>65</v>
      </c>
      <c r="T64" s="2"/>
      <c r="U64" s="2"/>
      <c r="V64" s="2"/>
      <c r="W64" s="2"/>
      <c r="X64" s="2"/>
      <c r="Y64" s="2"/>
      <c r="Z64" s="2"/>
      <c r="AA64" s="2"/>
      <c r="AB64" s="1"/>
      <c r="AC64" s="1"/>
      <c r="AD64" s="2">
        <v>1</v>
      </c>
      <c r="AE64" s="2">
        <v>100000</v>
      </c>
      <c r="AF64" s="45"/>
      <c r="AG64" s="45"/>
      <c r="AH64" s="45">
        <f>AE64</f>
        <v>100000</v>
      </c>
      <c r="AI64" s="1"/>
      <c r="AJ64" s="20"/>
      <c r="AK64" s="2" t="s">
        <v>141</v>
      </c>
      <c r="AL64" s="1"/>
      <c r="AM64" s="27"/>
      <c r="AN64" s="1"/>
      <c r="AO64" s="1"/>
      <c r="AP64" s="108">
        <f>AH64+AG64</f>
        <v>100000</v>
      </c>
      <c r="AQ64" s="32"/>
      <c r="AR64" s="2" t="s">
        <v>98</v>
      </c>
    </row>
    <row r="65" spans="1:44" ht="61.5" customHeight="1" x14ac:dyDescent="0.3">
      <c r="A65" s="168"/>
      <c r="B65" s="160"/>
      <c r="C65" s="18"/>
      <c r="D65" s="22"/>
      <c r="E65" s="1" t="s">
        <v>218</v>
      </c>
      <c r="F65" s="1"/>
      <c r="G65" s="1"/>
      <c r="H65" s="1"/>
      <c r="I65" s="2"/>
      <c r="J65" s="2"/>
      <c r="K65" s="2"/>
      <c r="L65" s="2"/>
      <c r="M65" s="2"/>
      <c r="N65" s="2"/>
      <c r="O65" s="2"/>
      <c r="P65" s="2"/>
      <c r="Q65" s="2"/>
      <c r="R65" s="2"/>
      <c r="S65" s="2"/>
      <c r="T65" s="127" t="s">
        <v>65</v>
      </c>
      <c r="U65" s="127" t="s">
        <v>65</v>
      </c>
      <c r="V65" s="2"/>
      <c r="W65" s="2"/>
      <c r="X65" s="2"/>
      <c r="Y65" s="2"/>
      <c r="Z65" s="2"/>
      <c r="AA65" s="2"/>
      <c r="AB65" s="1"/>
      <c r="AC65" s="1"/>
      <c r="AD65" s="2"/>
      <c r="AE65" s="2"/>
      <c r="AF65" s="2"/>
      <c r="AG65" s="2"/>
      <c r="AH65" s="2"/>
      <c r="AI65" s="6"/>
      <c r="AJ65" s="1"/>
      <c r="AK65" s="1"/>
      <c r="AL65" s="1"/>
      <c r="AM65" s="27"/>
      <c r="AN65" s="1"/>
      <c r="AO65" s="1"/>
      <c r="AP65" s="108"/>
      <c r="AQ65" s="32"/>
      <c r="AR65" s="2"/>
    </row>
    <row r="66" spans="1:44" ht="72" x14ac:dyDescent="0.3">
      <c r="A66" s="168"/>
      <c r="B66" s="160"/>
      <c r="C66" s="18" t="s">
        <v>106</v>
      </c>
      <c r="D66" s="22"/>
      <c r="E66" s="1" t="s">
        <v>219</v>
      </c>
      <c r="F66" s="1"/>
      <c r="G66" s="1"/>
      <c r="H66" s="1"/>
      <c r="I66" s="2"/>
      <c r="J66" s="39"/>
      <c r="K66" s="39"/>
      <c r="L66" s="2"/>
      <c r="M66" s="2"/>
      <c r="N66" s="2"/>
      <c r="O66" s="2"/>
      <c r="P66" s="39"/>
      <c r="Q66" s="39"/>
      <c r="R66" s="39"/>
      <c r="S66" s="39"/>
      <c r="T66" s="2"/>
      <c r="U66" s="127" t="s">
        <v>65</v>
      </c>
      <c r="V66" s="2"/>
      <c r="W66" s="2"/>
      <c r="X66" s="2"/>
      <c r="Y66" s="2"/>
      <c r="Z66" s="2"/>
      <c r="AA66" s="2"/>
      <c r="AB66" s="1"/>
      <c r="AC66" s="1"/>
      <c r="AD66" s="2"/>
      <c r="AE66" s="2"/>
      <c r="AF66" s="2"/>
      <c r="AG66" s="2"/>
      <c r="AH66" s="2"/>
      <c r="AI66" s="6"/>
      <c r="AJ66" s="1"/>
      <c r="AK66" s="1"/>
      <c r="AL66" s="1"/>
      <c r="AM66" s="27"/>
      <c r="AN66" s="1"/>
      <c r="AO66" s="1"/>
      <c r="AP66" s="108">
        <f t="shared" si="3"/>
        <v>0</v>
      </c>
      <c r="AQ66" s="32"/>
      <c r="AR66" s="2" t="s">
        <v>98</v>
      </c>
    </row>
    <row r="67" spans="1:44" ht="28.8" x14ac:dyDescent="0.3">
      <c r="A67" s="168"/>
      <c r="B67" s="160"/>
      <c r="C67" s="18" t="s">
        <v>220</v>
      </c>
      <c r="D67" s="22"/>
      <c r="E67" s="1" t="s">
        <v>221</v>
      </c>
      <c r="F67" s="1"/>
      <c r="G67" s="1"/>
      <c r="H67" s="1"/>
      <c r="I67" s="2"/>
      <c r="J67" s="39"/>
      <c r="K67" s="39"/>
      <c r="L67" s="2"/>
      <c r="M67" s="2"/>
      <c r="N67" s="2"/>
      <c r="O67" s="2"/>
      <c r="P67" s="39"/>
      <c r="Q67" s="39"/>
      <c r="R67" s="39"/>
      <c r="S67" s="39"/>
      <c r="T67" s="13"/>
      <c r="U67" s="13"/>
      <c r="V67" s="128" t="s">
        <v>65</v>
      </c>
      <c r="W67" s="13"/>
      <c r="X67" s="13"/>
      <c r="Y67" s="13"/>
      <c r="Z67" s="13"/>
      <c r="AA67" s="13"/>
      <c r="AB67" s="9"/>
      <c r="AC67" s="9"/>
      <c r="AD67" s="2"/>
      <c r="AE67" s="2"/>
      <c r="AF67" s="2"/>
      <c r="AG67" s="2"/>
      <c r="AH67" s="2"/>
      <c r="AI67" s="1"/>
      <c r="AJ67" s="20"/>
      <c r="AK67" s="1"/>
      <c r="AL67" s="1"/>
      <c r="AM67" s="27"/>
      <c r="AN67" s="1"/>
      <c r="AO67" s="1"/>
      <c r="AP67" s="108">
        <f t="shared" si="3"/>
        <v>0</v>
      </c>
      <c r="AQ67" s="32"/>
      <c r="AR67" s="2" t="s">
        <v>98</v>
      </c>
    </row>
    <row r="68" spans="1:44" ht="43.2" x14ac:dyDescent="0.3">
      <c r="A68" s="168"/>
      <c r="B68" s="160"/>
      <c r="C68" s="18"/>
      <c r="D68" s="22"/>
      <c r="E68" s="1" t="s">
        <v>142</v>
      </c>
      <c r="F68" s="1"/>
      <c r="G68" s="1"/>
      <c r="H68" s="1"/>
      <c r="I68" s="2"/>
      <c r="J68" s="39"/>
      <c r="K68" s="39"/>
      <c r="L68" s="2"/>
      <c r="M68" s="2"/>
      <c r="N68" s="2"/>
      <c r="O68" s="2"/>
      <c r="P68" s="2"/>
      <c r="Q68" s="13"/>
      <c r="R68" s="13"/>
      <c r="S68" s="13"/>
      <c r="T68" s="13"/>
      <c r="U68" s="13"/>
      <c r="V68" s="127" t="s">
        <v>65</v>
      </c>
      <c r="W68" s="127" t="s">
        <v>65</v>
      </c>
      <c r="X68" s="13"/>
      <c r="Y68" s="13"/>
      <c r="Z68" s="13"/>
      <c r="AA68" s="39"/>
      <c r="AB68" s="9"/>
      <c r="AC68" s="9"/>
      <c r="AD68" s="2">
        <v>1</v>
      </c>
      <c r="AE68" s="45">
        <v>55000</v>
      </c>
      <c r="AF68" s="2"/>
      <c r="AG68" s="2"/>
      <c r="AH68" s="45">
        <f>AE68</f>
        <v>55000</v>
      </c>
      <c r="AI68" s="1"/>
      <c r="AJ68" s="20"/>
      <c r="AK68" s="1" t="s">
        <v>224</v>
      </c>
      <c r="AL68" s="1"/>
      <c r="AM68" s="27"/>
      <c r="AN68" s="1"/>
      <c r="AO68" s="1"/>
      <c r="AP68" s="108">
        <f t="shared" si="3"/>
        <v>55000</v>
      </c>
      <c r="AQ68" s="32"/>
    </row>
    <row r="69" spans="1:44" ht="28.8" x14ac:dyDescent="0.3">
      <c r="A69" s="168"/>
      <c r="B69" s="160"/>
      <c r="C69" s="18" t="s">
        <v>217</v>
      </c>
      <c r="D69" s="22"/>
      <c r="E69" s="1" t="s">
        <v>248</v>
      </c>
      <c r="F69" s="1"/>
      <c r="G69" s="1"/>
      <c r="H69" s="1"/>
      <c r="J69" s="2"/>
      <c r="K69" s="2"/>
      <c r="L69" s="127" t="s">
        <v>65</v>
      </c>
      <c r="M69" s="2"/>
      <c r="N69" s="2"/>
      <c r="O69" s="2"/>
      <c r="P69" s="2"/>
      <c r="Q69" s="2"/>
      <c r="R69" s="2"/>
      <c r="S69" s="2"/>
      <c r="T69" s="13"/>
      <c r="U69" s="71"/>
      <c r="V69" s="71"/>
      <c r="W69" s="71"/>
      <c r="X69" s="71"/>
      <c r="Y69" s="71"/>
      <c r="Z69" s="13"/>
      <c r="AA69" s="13"/>
      <c r="AB69" s="9"/>
      <c r="AC69" s="9"/>
      <c r="AD69" s="2">
        <v>1</v>
      </c>
      <c r="AE69" s="45">
        <v>100000</v>
      </c>
      <c r="AF69" s="39"/>
      <c r="AG69" s="45"/>
      <c r="AH69" s="45">
        <f>AE69</f>
        <v>100000</v>
      </c>
      <c r="AI69" s="1"/>
      <c r="AJ69" s="20"/>
      <c r="AK69" s="2" t="s">
        <v>68</v>
      </c>
      <c r="AL69" s="1"/>
      <c r="AM69" s="27"/>
      <c r="AN69" s="1"/>
      <c r="AO69" s="1"/>
      <c r="AP69" s="108">
        <f t="shared" si="3"/>
        <v>100000</v>
      </c>
      <c r="AQ69" s="32"/>
      <c r="AR69" s="2" t="s">
        <v>98</v>
      </c>
    </row>
    <row r="70" spans="1:44" x14ac:dyDescent="0.3">
      <c r="A70" s="168"/>
      <c r="B70" s="160"/>
      <c r="C70" s="18"/>
      <c r="D70" s="22"/>
      <c r="E70" s="1" t="s">
        <v>194</v>
      </c>
      <c r="F70" s="1"/>
      <c r="G70" s="1"/>
      <c r="H70" s="1"/>
      <c r="I70" s="2"/>
      <c r="J70" s="2"/>
      <c r="K70" s="39"/>
      <c r="L70" s="39"/>
      <c r="M70" s="39"/>
      <c r="N70" s="129" t="s">
        <v>65</v>
      </c>
      <c r="O70" s="129" t="s">
        <v>65</v>
      </c>
      <c r="P70" s="39"/>
      <c r="Q70" s="39"/>
      <c r="R70" s="2"/>
      <c r="S70" s="2"/>
      <c r="T70" s="2"/>
      <c r="U70" s="2"/>
      <c r="V70" s="2"/>
      <c r="W70" s="2"/>
      <c r="X70" s="2"/>
      <c r="Y70" s="2"/>
      <c r="Z70" s="2"/>
      <c r="AA70" s="13"/>
      <c r="AB70" s="9"/>
      <c r="AC70" s="9"/>
      <c r="AD70" s="2"/>
      <c r="AE70" s="45"/>
      <c r="AF70" s="45"/>
      <c r="AG70" s="45"/>
      <c r="AH70" s="45"/>
      <c r="AI70" s="1"/>
      <c r="AJ70" s="20"/>
      <c r="AK70" s="1"/>
      <c r="AL70" s="1"/>
      <c r="AM70" s="27"/>
      <c r="AN70" s="1"/>
      <c r="AO70" s="1"/>
      <c r="AP70" s="108">
        <f t="shared" si="3"/>
        <v>0</v>
      </c>
      <c r="AQ70" s="32"/>
      <c r="AR70" s="2"/>
    </row>
    <row r="71" spans="1:44" ht="43.2" x14ac:dyDescent="0.3">
      <c r="A71" s="168"/>
      <c r="B71" s="160"/>
      <c r="C71" s="18"/>
      <c r="D71" s="22"/>
      <c r="E71" s="1" t="s">
        <v>222</v>
      </c>
      <c r="F71" s="1"/>
      <c r="G71" s="1"/>
      <c r="H71" s="1"/>
      <c r="I71" s="2"/>
      <c r="J71" s="2"/>
      <c r="K71" s="39"/>
      <c r="L71" s="39"/>
      <c r="M71" s="39"/>
      <c r="N71" s="39"/>
      <c r="O71" s="39"/>
      <c r="P71" s="129" t="s">
        <v>65</v>
      </c>
      <c r="Q71" s="129" t="s">
        <v>65</v>
      </c>
      <c r="R71" s="2"/>
      <c r="S71" s="2"/>
      <c r="T71" s="2"/>
      <c r="U71" s="2"/>
      <c r="V71" s="2"/>
      <c r="W71" s="2"/>
      <c r="X71" s="2"/>
      <c r="Y71" s="2"/>
      <c r="Z71" s="2"/>
      <c r="AA71" s="13"/>
      <c r="AB71" s="9"/>
      <c r="AC71" s="9"/>
      <c r="AD71" s="2"/>
      <c r="AE71" s="45"/>
      <c r="AF71" s="45"/>
      <c r="AG71" s="45"/>
      <c r="AH71" s="45"/>
      <c r="AI71" s="1"/>
      <c r="AJ71" s="20"/>
      <c r="AK71" s="1"/>
      <c r="AL71" s="1"/>
      <c r="AM71" s="27"/>
      <c r="AN71" s="1"/>
      <c r="AO71" s="1"/>
      <c r="AP71" s="108"/>
      <c r="AQ71" s="32"/>
      <c r="AR71" s="2"/>
    </row>
    <row r="72" spans="1:44" x14ac:dyDescent="0.3">
      <c r="A72" s="168"/>
      <c r="B72" s="160"/>
      <c r="C72" s="18"/>
      <c r="D72" s="22"/>
      <c r="E72" s="1" t="s">
        <v>223</v>
      </c>
      <c r="F72" s="1"/>
      <c r="G72" s="1"/>
      <c r="H72" s="1"/>
      <c r="I72" s="2"/>
      <c r="J72" s="2"/>
      <c r="K72" s="39"/>
      <c r="L72" s="39"/>
      <c r="M72" s="39"/>
      <c r="N72" s="39"/>
      <c r="O72" s="39"/>
      <c r="P72" s="39"/>
      <c r="Q72" s="129" t="s">
        <v>65</v>
      </c>
      <c r="R72" s="127" t="s">
        <v>65</v>
      </c>
      <c r="S72" s="130" t="s">
        <v>65</v>
      </c>
      <c r="T72" s="130" t="s">
        <v>65</v>
      </c>
      <c r="U72" s="2"/>
      <c r="V72" s="2"/>
      <c r="W72" s="2"/>
      <c r="X72" s="2"/>
      <c r="Y72" s="2"/>
      <c r="Z72" s="2"/>
      <c r="AA72" s="13"/>
      <c r="AB72" s="9"/>
      <c r="AC72" s="9"/>
      <c r="AD72" s="2"/>
      <c r="AE72" s="45"/>
      <c r="AF72" s="45"/>
      <c r="AG72" s="45"/>
      <c r="AH72" s="45"/>
      <c r="AI72" s="1"/>
      <c r="AJ72" s="20"/>
      <c r="AK72" s="1"/>
      <c r="AL72" s="1"/>
      <c r="AM72" s="27"/>
      <c r="AN72" s="1"/>
      <c r="AO72" s="1"/>
      <c r="AP72" s="108">
        <f t="shared" si="3"/>
        <v>0</v>
      </c>
      <c r="AQ72" s="32"/>
      <c r="AR72" s="2"/>
    </row>
    <row r="73" spans="1:44" ht="114" customHeight="1" x14ac:dyDescent="0.3">
      <c r="A73" s="168"/>
      <c r="B73" s="160"/>
      <c r="C73" s="18" t="s">
        <v>188</v>
      </c>
      <c r="D73" s="22"/>
      <c r="E73" s="1" t="s">
        <v>107</v>
      </c>
      <c r="F73" s="1"/>
      <c r="G73" s="1"/>
      <c r="H73" s="1"/>
      <c r="I73" s="1"/>
      <c r="J73" s="127" t="s">
        <v>65</v>
      </c>
      <c r="K73" s="127" t="s">
        <v>65</v>
      </c>
      <c r="L73" s="2"/>
      <c r="M73" s="2"/>
      <c r="N73" s="2"/>
      <c r="O73" s="13"/>
      <c r="P73" s="13"/>
      <c r="Q73" s="9"/>
      <c r="R73" s="9"/>
      <c r="S73" s="9"/>
      <c r="T73" s="9"/>
      <c r="U73" s="9"/>
      <c r="V73" s="9"/>
      <c r="W73" s="9"/>
      <c r="X73" s="9"/>
      <c r="Y73" s="9"/>
      <c r="Z73" s="9"/>
      <c r="AA73" s="9"/>
      <c r="AB73" s="9"/>
      <c r="AC73" s="9"/>
      <c r="AD73" s="2"/>
      <c r="AE73" s="2"/>
      <c r="AF73" s="2"/>
      <c r="AG73" s="2"/>
      <c r="AH73" s="2"/>
      <c r="AI73" s="1"/>
      <c r="AJ73" s="20"/>
      <c r="AK73" s="1"/>
      <c r="AL73" s="1"/>
      <c r="AM73" s="27"/>
      <c r="AN73" s="1"/>
      <c r="AO73" s="1"/>
      <c r="AP73" s="108">
        <f t="shared" si="3"/>
        <v>0</v>
      </c>
      <c r="AQ73" s="32"/>
      <c r="AR73" s="2" t="s">
        <v>98</v>
      </c>
    </row>
    <row r="74" spans="1:44" ht="27.75" customHeight="1" x14ac:dyDescent="0.3">
      <c r="A74" s="168"/>
      <c r="B74" s="160"/>
      <c r="C74" s="18"/>
      <c r="D74" s="22"/>
      <c r="E74" s="18" t="s">
        <v>81</v>
      </c>
      <c r="F74" s="1"/>
      <c r="G74" s="1"/>
      <c r="H74" s="1"/>
      <c r="I74" s="1"/>
      <c r="J74" s="1"/>
      <c r="K74" s="1"/>
      <c r="L74" s="2"/>
      <c r="M74" s="127" t="s">
        <v>65</v>
      </c>
      <c r="N74" s="127" t="s">
        <v>65</v>
      </c>
      <c r="O74" s="13"/>
      <c r="P74" s="9"/>
      <c r="Q74" s="9"/>
      <c r="R74" s="9"/>
      <c r="S74" s="9"/>
      <c r="T74" s="9"/>
      <c r="U74" s="9"/>
      <c r="V74" s="9"/>
      <c r="W74" s="9"/>
      <c r="X74" s="9"/>
      <c r="Y74" s="9"/>
      <c r="Z74" s="39"/>
      <c r="AA74" s="9"/>
      <c r="AB74" s="9"/>
      <c r="AC74" s="9"/>
      <c r="AD74" s="2">
        <v>1</v>
      </c>
      <c r="AE74" s="45">
        <v>175000</v>
      </c>
      <c r="AF74" s="45"/>
      <c r="AG74" s="45">
        <v>0</v>
      </c>
      <c r="AH74" s="45">
        <v>175000</v>
      </c>
      <c r="AI74" s="1"/>
      <c r="AJ74" s="20"/>
      <c r="AK74" s="2" t="s">
        <v>119</v>
      </c>
      <c r="AL74" s="1"/>
      <c r="AM74" s="27"/>
      <c r="AN74" s="1"/>
      <c r="AO74" s="1"/>
      <c r="AP74" s="108">
        <f t="shared" si="3"/>
        <v>175000</v>
      </c>
      <c r="AQ74" s="32" t="s">
        <v>173</v>
      </c>
      <c r="AR74" s="2" t="s">
        <v>109</v>
      </c>
    </row>
    <row r="75" spans="1:44" ht="28.8" x14ac:dyDescent="0.3">
      <c r="A75" s="168"/>
      <c r="B75" s="160"/>
      <c r="C75" s="18"/>
      <c r="D75" s="22"/>
      <c r="E75" s="1" t="s">
        <v>145</v>
      </c>
      <c r="F75" s="1"/>
      <c r="G75" s="1"/>
      <c r="H75" s="1"/>
      <c r="I75" s="1"/>
      <c r="J75" s="1"/>
      <c r="K75" s="1"/>
      <c r="L75" s="2"/>
      <c r="M75" s="2"/>
      <c r="N75" s="2"/>
      <c r="O75" s="127" t="s">
        <v>65</v>
      </c>
      <c r="P75" s="127" t="s">
        <v>65</v>
      </c>
      <c r="Q75" s="13"/>
      <c r="R75" s="13"/>
      <c r="S75" s="13"/>
      <c r="T75" s="13"/>
      <c r="U75" s="13"/>
      <c r="V75" s="13"/>
      <c r="W75" s="13"/>
      <c r="X75" s="13"/>
      <c r="Y75" s="13"/>
      <c r="Z75" s="39"/>
      <c r="AA75" s="9"/>
      <c r="AB75" s="9"/>
      <c r="AC75" s="9"/>
      <c r="AD75" s="2"/>
      <c r="AE75" s="2"/>
      <c r="AF75" s="2"/>
      <c r="AG75" s="2"/>
      <c r="AH75" s="2"/>
      <c r="AI75" s="1"/>
      <c r="AJ75" s="20"/>
      <c r="AK75" s="1"/>
      <c r="AL75" s="1"/>
      <c r="AM75" s="27"/>
      <c r="AN75" s="1"/>
      <c r="AO75" s="1"/>
      <c r="AP75" s="108">
        <f t="shared" si="3"/>
        <v>0</v>
      </c>
      <c r="AQ75" s="32"/>
      <c r="AR75" s="2" t="s">
        <v>98</v>
      </c>
    </row>
    <row r="76" spans="1:44" ht="28.8" x14ac:dyDescent="0.3">
      <c r="A76" s="168"/>
      <c r="B76" s="161"/>
      <c r="C76" s="18"/>
      <c r="D76" s="22"/>
      <c r="E76" s="1" t="s">
        <v>108</v>
      </c>
      <c r="F76" s="1"/>
      <c r="G76" s="1"/>
      <c r="H76" s="1"/>
      <c r="I76" s="1"/>
      <c r="J76" s="1"/>
      <c r="K76" s="1"/>
      <c r="L76" s="2"/>
      <c r="M76" s="2"/>
      <c r="N76" s="13"/>
      <c r="O76" s="13"/>
      <c r="P76" s="127" t="s">
        <v>65</v>
      </c>
      <c r="Q76" s="127" t="s">
        <v>65</v>
      </c>
      <c r="R76" s="130" t="s">
        <v>65</v>
      </c>
      <c r="S76" s="130" t="s">
        <v>65</v>
      </c>
      <c r="T76" s="130" t="s">
        <v>65</v>
      </c>
      <c r="U76" s="130" t="s">
        <v>65</v>
      </c>
      <c r="V76" s="130" t="s">
        <v>65</v>
      </c>
      <c r="W76" s="2"/>
      <c r="X76" s="13"/>
      <c r="Y76" s="13"/>
      <c r="Z76" s="39"/>
      <c r="AA76" s="9"/>
      <c r="AB76" s="9"/>
      <c r="AC76" s="9"/>
      <c r="AD76" s="2"/>
      <c r="AE76" s="2"/>
      <c r="AF76" s="2"/>
      <c r="AG76" s="2"/>
      <c r="AH76" s="2"/>
      <c r="AI76" s="1"/>
      <c r="AJ76" s="20"/>
      <c r="AK76" s="1"/>
      <c r="AL76" s="1"/>
      <c r="AM76" s="27"/>
      <c r="AN76" s="1"/>
      <c r="AO76" s="1"/>
      <c r="AP76" s="108">
        <f t="shared" si="3"/>
        <v>0</v>
      </c>
      <c r="AQ76" s="32"/>
      <c r="AR76" s="18" t="s">
        <v>110</v>
      </c>
    </row>
    <row r="77" spans="1:44" ht="24" customHeight="1" x14ac:dyDescent="0.3">
      <c r="A77" s="168"/>
      <c r="B77" s="73"/>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8">
        <f>SUM(AG63:AG76)</f>
        <v>0</v>
      </c>
      <c r="AH77" s="78">
        <f>SUM(AH63:AH76)</f>
        <v>430000</v>
      </c>
      <c r="AI77" s="74"/>
      <c r="AJ77" s="74"/>
      <c r="AK77" s="74"/>
      <c r="AL77" s="74"/>
      <c r="AM77" s="74"/>
      <c r="AN77" s="74"/>
      <c r="AO77" s="75"/>
      <c r="AP77" s="109">
        <f>SUM(AP63:AP76)</f>
        <v>430000</v>
      </c>
      <c r="AQ77" s="42"/>
      <c r="AR77" s="41"/>
    </row>
    <row r="78" spans="1:44" ht="22.5" customHeight="1" x14ac:dyDescent="0.3">
      <c r="A78" s="84" t="s">
        <v>29</v>
      </c>
      <c r="B78" s="85"/>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
        <f>SUM(AG77,AG62)</f>
        <v>16678.05</v>
      </c>
      <c r="AH78" s="8">
        <f>SUM(AH77,AH62)</f>
        <v>628915.44999999995</v>
      </c>
      <c r="AI78" s="85"/>
      <c r="AJ78" s="85"/>
      <c r="AK78" s="85"/>
      <c r="AL78" s="85"/>
      <c r="AM78" s="85"/>
      <c r="AN78" s="85"/>
      <c r="AO78" s="86"/>
      <c r="AP78" s="93">
        <f>SUM(AP77,AP62)</f>
        <v>650000</v>
      </c>
      <c r="AQ78" s="157"/>
      <c r="AR78" s="158"/>
    </row>
    <row r="79" spans="1:44" ht="45" customHeight="1" x14ac:dyDescent="0.3">
      <c r="A79" s="167" t="s">
        <v>181</v>
      </c>
      <c r="B79" s="159" t="s">
        <v>269</v>
      </c>
      <c r="C79" s="18" t="s">
        <v>154</v>
      </c>
      <c r="D79" s="19"/>
      <c r="E79" s="18" t="s">
        <v>187</v>
      </c>
      <c r="F79" s="9"/>
      <c r="G79" s="9"/>
      <c r="H79" s="39"/>
      <c r="I79" s="39"/>
      <c r="J79" s="127" t="s">
        <v>65</v>
      </c>
      <c r="K79" s="127" t="s">
        <v>65</v>
      </c>
      <c r="L79" s="127" t="s">
        <v>65</v>
      </c>
      <c r="M79" s="13"/>
      <c r="N79" s="13"/>
      <c r="O79" s="13"/>
      <c r="P79" s="13"/>
      <c r="Q79" s="13"/>
      <c r="R79" s="13"/>
      <c r="S79" s="13"/>
      <c r="T79" s="13"/>
      <c r="U79" s="9"/>
      <c r="V79" s="9"/>
      <c r="W79" s="9"/>
      <c r="X79" s="9"/>
      <c r="Y79" s="9"/>
      <c r="Z79" s="9"/>
      <c r="AA79" s="9"/>
      <c r="AB79" s="9"/>
      <c r="AC79" s="9"/>
      <c r="AD79" s="13"/>
      <c r="AE79" s="48">
        <v>36249</v>
      </c>
      <c r="AF79" s="48"/>
      <c r="AG79" s="48">
        <v>36249</v>
      </c>
      <c r="AH79" s="45"/>
      <c r="AI79" s="13"/>
      <c r="AJ79" s="13"/>
      <c r="AK79" s="13"/>
      <c r="AL79" s="34" t="s">
        <v>68</v>
      </c>
      <c r="AM79" s="35"/>
      <c r="AN79" s="32"/>
      <c r="AO79" s="32" t="s">
        <v>230</v>
      </c>
      <c r="AP79" s="108">
        <f t="shared" ref="AP79:AP95" si="4">AH79+AG79</f>
        <v>36249</v>
      </c>
      <c r="AQ79" s="49" t="s">
        <v>203</v>
      </c>
      <c r="AR79" s="2" t="s">
        <v>98</v>
      </c>
    </row>
    <row r="80" spans="1:44" ht="57" customHeight="1" x14ac:dyDescent="0.3">
      <c r="A80" s="168"/>
      <c r="B80" s="160"/>
      <c r="C80" s="18"/>
      <c r="D80" s="19"/>
      <c r="E80" s="18" t="s">
        <v>225</v>
      </c>
      <c r="F80" s="9"/>
      <c r="G80" s="9"/>
      <c r="H80" s="39"/>
      <c r="I80" s="39"/>
      <c r="J80" s="13"/>
      <c r="K80" s="127" t="s">
        <v>65</v>
      </c>
      <c r="L80" s="127" t="s">
        <v>65</v>
      </c>
      <c r="M80" s="13"/>
      <c r="N80" s="13"/>
      <c r="O80" s="13"/>
      <c r="P80" s="13"/>
      <c r="Q80" s="13"/>
      <c r="R80" s="13"/>
      <c r="S80" s="13"/>
      <c r="T80" s="13"/>
      <c r="U80" s="9"/>
      <c r="V80" s="9"/>
      <c r="W80" s="9"/>
      <c r="X80" s="9"/>
      <c r="Y80" s="9"/>
      <c r="Z80" s="9"/>
      <c r="AA80" s="9"/>
      <c r="AB80" s="9"/>
      <c r="AC80" s="9"/>
      <c r="AD80" s="13"/>
      <c r="AE80" s="48"/>
      <c r="AF80" s="48"/>
      <c r="AG80" s="48"/>
      <c r="AH80" s="45"/>
      <c r="AI80" s="13"/>
      <c r="AJ80" s="13"/>
      <c r="AK80" s="13"/>
      <c r="AL80" s="34"/>
      <c r="AM80" s="35"/>
      <c r="AN80" s="32"/>
      <c r="AO80" s="32"/>
      <c r="AP80" s="108"/>
      <c r="AQ80" s="49"/>
      <c r="AR80" s="2"/>
    </row>
    <row r="81" spans="1:44" ht="78.75" customHeight="1" x14ac:dyDescent="0.3">
      <c r="A81" s="168"/>
      <c r="B81" s="160"/>
      <c r="C81" s="18"/>
      <c r="D81" s="19"/>
      <c r="E81" s="18" t="s">
        <v>226</v>
      </c>
      <c r="F81" s="9"/>
      <c r="G81" s="9"/>
      <c r="H81" s="39"/>
      <c r="I81" s="39"/>
      <c r="J81" s="13"/>
      <c r="K81" s="13"/>
      <c r="L81" s="127" t="s">
        <v>65</v>
      </c>
      <c r="M81" s="13"/>
      <c r="N81" s="13"/>
      <c r="O81" s="13"/>
      <c r="P81" s="13"/>
      <c r="Q81" s="13"/>
      <c r="R81" s="13"/>
      <c r="S81" s="13"/>
      <c r="T81" s="13"/>
      <c r="U81" s="9"/>
      <c r="V81" s="9"/>
      <c r="W81" s="9"/>
      <c r="X81" s="9"/>
      <c r="Y81" s="9"/>
      <c r="Z81" s="9"/>
      <c r="AA81" s="9"/>
      <c r="AB81" s="9"/>
      <c r="AC81" s="9"/>
      <c r="AD81" s="13"/>
      <c r="AE81" s="48"/>
      <c r="AF81" s="48"/>
      <c r="AG81" s="48"/>
      <c r="AH81" s="45"/>
      <c r="AI81" s="13"/>
      <c r="AJ81" s="13"/>
      <c r="AK81" s="13"/>
      <c r="AL81" s="34"/>
      <c r="AM81" s="35"/>
      <c r="AN81" s="32"/>
      <c r="AO81" s="32"/>
      <c r="AP81" s="108"/>
      <c r="AQ81" s="49"/>
      <c r="AR81" s="2"/>
    </row>
    <row r="82" spans="1:44" ht="63" customHeight="1" x14ac:dyDescent="0.3">
      <c r="A82" s="168"/>
      <c r="B82" s="160"/>
      <c r="C82" s="18"/>
      <c r="D82" s="19"/>
      <c r="E82" s="18" t="s">
        <v>227</v>
      </c>
      <c r="F82" s="9"/>
      <c r="G82" s="9"/>
      <c r="H82" s="39"/>
      <c r="I82" s="39"/>
      <c r="J82" s="13"/>
      <c r="K82" s="13"/>
      <c r="L82" s="127" t="s">
        <v>65</v>
      </c>
      <c r="M82" s="127" t="s">
        <v>65</v>
      </c>
      <c r="N82" s="13"/>
      <c r="O82" s="13"/>
      <c r="P82" s="13"/>
      <c r="Q82" s="13"/>
      <c r="R82" s="13"/>
      <c r="S82" s="13"/>
      <c r="T82" s="13"/>
      <c r="U82" s="9"/>
      <c r="V82" s="9"/>
      <c r="W82" s="9"/>
      <c r="X82" s="9"/>
      <c r="Y82" s="9"/>
      <c r="Z82" s="9"/>
      <c r="AA82" s="9"/>
      <c r="AB82" s="9"/>
      <c r="AC82" s="9"/>
      <c r="AD82" s="13"/>
      <c r="AE82" s="48"/>
      <c r="AF82" s="48"/>
      <c r="AG82" s="48"/>
      <c r="AH82" s="45"/>
      <c r="AI82" s="13"/>
      <c r="AJ82" s="13"/>
      <c r="AK82" s="13"/>
      <c r="AL82" s="34"/>
      <c r="AM82" s="35"/>
      <c r="AN82" s="32"/>
      <c r="AO82" s="32"/>
      <c r="AP82" s="108"/>
      <c r="AQ82" s="49"/>
      <c r="AR82" s="2"/>
    </row>
    <row r="83" spans="1:44" ht="45" customHeight="1" x14ac:dyDescent="0.3">
      <c r="A83" s="168"/>
      <c r="B83" s="160"/>
      <c r="C83" s="18"/>
      <c r="D83" s="19"/>
      <c r="E83" s="18" t="s">
        <v>228</v>
      </c>
      <c r="F83" s="9"/>
      <c r="G83" s="9"/>
      <c r="H83" s="39"/>
      <c r="I83" s="39"/>
      <c r="J83" s="13"/>
      <c r="K83" s="13"/>
      <c r="L83" s="13"/>
      <c r="M83" s="13"/>
      <c r="N83" s="127" t="s">
        <v>65</v>
      </c>
      <c r="O83" s="127" t="s">
        <v>65</v>
      </c>
      <c r="P83" s="13"/>
      <c r="Q83" s="13"/>
      <c r="R83" s="13"/>
      <c r="S83" s="13"/>
      <c r="T83" s="13"/>
      <c r="U83" s="9"/>
      <c r="V83" s="9"/>
      <c r="W83" s="9"/>
      <c r="X83" s="9"/>
      <c r="Y83" s="9"/>
      <c r="Z83" s="9"/>
      <c r="AA83" s="9"/>
      <c r="AB83" s="9"/>
      <c r="AC83" s="9"/>
      <c r="AD83" s="13"/>
      <c r="AE83" s="48"/>
      <c r="AF83" s="48"/>
      <c r="AG83" s="48"/>
      <c r="AH83" s="45"/>
      <c r="AI83" s="13"/>
      <c r="AJ83" s="13"/>
      <c r="AK83" s="13"/>
      <c r="AL83" s="34"/>
      <c r="AM83" s="35"/>
      <c r="AN83" s="32"/>
      <c r="AO83" s="32"/>
      <c r="AP83" s="108"/>
      <c r="AQ83" s="49"/>
      <c r="AR83" s="2"/>
    </row>
    <row r="84" spans="1:44" ht="63.75" customHeight="1" x14ac:dyDescent="0.3">
      <c r="A84" s="168"/>
      <c r="B84" s="160"/>
      <c r="C84" s="18" t="s">
        <v>111</v>
      </c>
      <c r="D84" s="19"/>
      <c r="E84" s="19" t="s">
        <v>249</v>
      </c>
      <c r="F84" s="9"/>
      <c r="G84" s="9"/>
      <c r="H84" s="39"/>
      <c r="I84" s="39"/>
      <c r="J84" s="39"/>
      <c r="K84" s="39"/>
      <c r="L84" s="39"/>
      <c r="M84" s="49"/>
      <c r="N84" s="127" t="s">
        <v>65</v>
      </c>
      <c r="O84" s="127" t="s">
        <v>65</v>
      </c>
      <c r="P84" s="13"/>
      <c r="Q84" s="13"/>
      <c r="R84" s="13"/>
      <c r="S84" s="13"/>
      <c r="T84" s="13"/>
      <c r="U84" s="9"/>
      <c r="V84" s="9"/>
      <c r="W84" s="9"/>
      <c r="X84" s="9"/>
      <c r="Y84" s="9"/>
      <c r="Z84" s="9"/>
      <c r="AA84" s="9"/>
      <c r="AB84" s="9"/>
      <c r="AC84" s="9"/>
      <c r="AD84" s="13"/>
      <c r="AE84" s="13"/>
      <c r="AF84" s="13"/>
      <c r="AG84" s="13"/>
      <c r="AH84" s="45"/>
      <c r="AI84" s="13"/>
      <c r="AJ84" s="13"/>
      <c r="AK84" s="13"/>
      <c r="AL84" s="34"/>
      <c r="AM84" s="35"/>
      <c r="AN84" s="32"/>
      <c r="AO84" s="32"/>
      <c r="AP84" s="108">
        <f t="shared" si="4"/>
        <v>0</v>
      </c>
      <c r="AQ84" s="49"/>
      <c r="AR84" s="2" t="s">
        <v>98</v>
      </c>
    </row>
    <row r="85" spans="1:44" ht="45.75" customHeight="1" x14ac:dyDescent="0.3">
      <c r="A85" s="168"/>
      <c r="B85" s="160"/>
      <c r="C85" s="18" t="s">
        <v>112</v>
      </c>
      <c r="D85" s="19"/>
      <c r="E85" s="19" t="s">
        <v>117</v>
      </c>
      <c r="F85" s="9"/>
      <c r="G85" s="9"/>
      <c r="H85" s="39"/>
      <c r="I85" s="39"/>
      <c r="J85" s="39"/>
      <c r="K85" s="39"/>
      <c r="L85" s="39"/>
      <c r="M85" s="13"/>
      <c r="N85" s="13"/>
      <c r="O85" s="127" t="s">
        <v>65</v>
      </c>
      <c r="P85" s="127" t="s">
        <v>65</v>
      </c>
      <c r="Q85" s="127" t="s">
        <v>65</v>
      </c>
      <c r="R85" s="13"/>
      <c r="S85" s="13"/>
      <c r="T85" s="13"/>
      <c r="U85" s="9"/>
      <c r="V85" s="9"/>
      <c r="W85" s="9"/>
      <c r="X85" s="9"/>
      <c r="Y85" s="9"/>
      <c r="Z85" s="9"/>
      <c r="AA85" s="9"/>
      <c r="AB85" s="9"/>
      <c r="AC85" s="9"/>
      <c r="AD85" s="13">
        <v>1</v>
      </c>
      <c r="AE85" s="45">
        <v>50751</v>
      </c>
      <c r="AF85" s="45"/>
      <c r="AG85" s="45"/>
      <c r="AH85" s="45">
        <f>AE85</f>
        <v>50751</v>
      </c>
      <c r="AI85" s="13"/>
      <c r="AJ85" s="13"/>
      <c r="AK85" s="2" t="s">
        <v>119</v>
      </c>
      <c r="AL85" s="34"/>
      <c r="AM85" s="35"/>
      <c r="AN85" s="32"/>
      <c r="AO85" s="32" t="s">
        <v>195</v>
      </c>
      <c r="AP85" s="108">
        <f t="shared" si="4"/>
        <v>50751</v>
      </c>
      <c r="AQ85" s="49" t="s">
        <v>135</v>
      </c>
      <c r="AR85" s="2" t="s">
        <v>109</v>
      </c>
    </row>
    <row r="86" spans="1:44" ht="59.25" customHeight="1" x14ac:dyDescent="0.3">
      <c r="A86" s="168"/>
      <c r="B86" s="160"/>
      <c r="C86" s="94" t="s">
        <v>113</v>
      </c>
      <c r="D86" s="19"/>
      <c r="E86" s="19" t="s">
        <v>250</v>
      </c>
      <c r="F86" s="9"/>
      <c r="G86" s="9"/>
      <c r="H86" s="39"/>
      <c r="I86" s="39"/>
      <c r="J86" s="39"/>
      <c r="K86" s="39"/>
      <c r="L86" s="39"/>
      <c r="M86" s="13"/>
      <c r="N86" s="13"/>
      <c r="O86" s="13"/>
      <c r="P86" s="13"/>
      <c r="Q86" s="13"/>
      <c r="R86" s="127" t="s">
        <v>65</v>
      </c>
      <c r="S86" s="127" t="s">
        <v>65</v>
      </c>
      <c r="T86" s="13"/>
      <c r="U86" s="9"/>
      <c r="V86" s="9"/>
      <c r="W86" s="9"/>
      <c r="X86" s="9"/>
      <c r="Y86" s="9"/>
      <c r="Z86" s="9"/>
      <c r="AA86" s="9"/>
      <c r="AB86" s="9"/>
      <c r="AC86" s="9"/>
      <c r="AD86" s="13"/>
      <c r="AE86" s="13"/>
      <c r="AF86" s="13"/>
      <c r="AG86" s="13"/>
      <c r="AH86" s="45"/>
      <c r="AI86" s="13"/>
      <c r="AJ86" s="13"/>
      <c r="AK86" s="13"/>
      <c r="AL86" s="34"/>
      <c r="AM86" s="35"/>
      <c r="AN86" s="32"/>
      <c r="AO86" s="32"/>
      <c r="AP86" s="108">
        <f t="shared" si="4"/>
        <v>0</v>
      </c>
      <c r="AQ86" s="49"/>
      <c r="AR86" s="18" t="s">
        <v>156</v>
      </c>
    </row>
    <row r="87" spans="1:44" ht="28.8" x14ac:dyDescent="0.3">
      <c r="A87" s="168"/>
      <c r="B87" s="161"/>
      <c r="C87" s="94" t="s">
        <v>155</v>
      </c>
      <c r="D87" s="19"/>
      <c r="E87" s="19"/>
      <c r="F87" s="9"/>
      <c r="G87" s="9"/>
      <c r="H87" s="9"/>
      <c r="I87" s="9"/>
      <c r="J87" s="9"/>
      <c r="K87" s="9"/>
      <c r="L87" s="9"/>
      <c r="M87" s="9"/>
      <c r="N87" s="9"/>
      <c r="O87" s="9"/>
      <c r="P87" s="9"/>
      <c r="Q87" s="9"/>
      <c r="R87" s="9"/>
      <c r="S87" s="9"/>
      <c r="T87" s="9"/>
      <c r="U87" s="127" t="s">
        <v>65</v>
      </c>
      <c r="V87" s="127" t="s">
        <v>65</v>
      </c>
      <c r="W87" s="127" t="s">
        <v>65</v>
      </c>
      <c r="X87" s="9"/>
      <c r="Y87" s="9"/>
      <c r="Z87" s="9"/>
      <c r="AA87" s="9"/>
      <c r="AB87" s="9"/>
      <c r="AC87" s="9"/>
      <c r="AD87" s="13"/>
      <c r="AE87" s="13"/>
      <c r="AF87" s="13"/>
      <c r="AG87" s="13"/>
      <c r="AH87" s="45"/>
      <c r="AI87" s="13"/>
      <c r="AJ87" s="13"/>
      <c r="AK87" s="13"/>
      <c r="AL87" s="34"/>
      <c r="AM87" s="35"/>
      <c r="AN87" s="32"/>
      <c r="AO87" s="32"/>
      <c r="AP87" s="108">
        <f t="shared" si="4"/>
        <v>0</v>
      </c>
      <c r="AQ87" s="49"/>
      <c r="AR87" s="32" t="s">
        <v>157</v>
      </c>
    </row>
    <row r="88" spans="1:44" ht="21" customHeight="1" x14ac:dyDescent="0.3">
      <c r="A88" s="168"/>
      <c r="B88" s="10" t="s">
        <v>45</v>
      </c>
      <c r="C88" s="73"/>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8">
        <f>SUM(AG79:AG86)</f>
        <v>36249</v>
      </c>
      <c r="AH88" s="79">
        <f>SUM(AH79:AH86)</f>
        <v>50751</v>
      </c>
      <c r="AI88" s="74"/>
      <c r="AJ88" s="74"/>
      <c r="AK88" s="74"/>
      <c r="AL88" s="74"/>
      <c r="AM88" s="74"/>
      <c r="AN88" s="74"/>
      <c r="AO88" s="75"/>
      <c r="AP88" s="109">
        <f>SUM(AP79:AP86)</f>
        <v>87000</v>
      </c>
      <c r="AQ88" s="42"/>
      <c r="AR88" s="41"/>
    </row>
    <row r="89" spans="1:44" ht="34.049999999999997" customHeight="1" x14ac:dyDescent="0.3">
      <c r="A89" s="168"/>
      <c r="B89" s="159" t="s">
        <v>270</v>
      </c>
      <c r="C89" s="18" t="s">
        <v>114</v>
      </c>
      <c r="D89" s="22"/>
      <c r="E89" s="19" t="s">
        <v>186</v>
      </c>
      <c r="F89" s="9"/>
      <c r="G89" s="9"/>
      <c r="H89" s="9"/>
      <c r="I89" s="9"/>
      <c r="J89" s="9"/>
      <c r="K89" s="9"/>
      <c r="L89" s="9"/>
      <c r="M89" s="9"/>
      <c r="N89" s="9"/>
      <c r="O89" s="9"/>
      <c r="Q89" s="127" t="s">
        <v>65</v>
      </c>
      <c r="R89" s="127" t="s">
        <v>65</v>
      </c>
      <c r="S89" s="9"/>
      <c r="T89" s="9"/>
      <c r="U89" s="9"/>
      <c r="V89" s="9"/>
      <c r="W89" s="9"/>
      <c r="X89" s="9"/>
      <c r="Y89" s="9"/>
      <c r="Z89" s="9"/>
      <c r="AA89" s="9"/>
      <c r="AB89" s="9"/>
      <c r="AC89" s="9"/>
      <c r="AD89" s="13"/>
      <c r="AE89" s="13"/>
      <c r="AF89" s="13"/>
      <c r="AG89" s="13"/>
      <c r="AH89" s="13"/>
      <c r="AI89" s="13"/>
      <c r="AJ89" s="13"/>
      <c r="AK89" s="34"/>
      <c r="AL89" s="34"/>
      <c r="AM89" s="35"/>
      <c r="AN89" s="32"/>
      <c r="AO89" s="32"/>
      <c r="AP89" s="108">
        <f t="shared" si="4"/>
        <v>0</v>
      </c>
      <c r="AQ89" s="49"/>
      <c r="AR89" s="32" t="s">
        <v>71</v>
      </c>
    </row>
    <row r="90" spans="1:44" ht="28.8" x14ac:dyDescent="0.3">
      <c r="A90" s="168"/>
      <c r="B90" s="160"/>
      <c r="C90" s="18" t="s">
        <v>115</v>
      </c>
      <c r="D90" s="22"/>
      <c r="E90" s="19" t="s">
        <v>251</v>
      </c>
      <c r="F90" s="9"/>
      <c r="G90" s="9"/>
      <c r="H90" s="9"/>
      <c r="I90" s="9"/>
      <c r="J90" s="9"/>
      <c r="K90" s="9"/>
      <c r="L90" s="9"/>
      <c r="M90" s="9"/>
      <c r="N90" s="9"/>
      <c r="O90" s="9"/>
      <c r="P90" s="13"/>
      <c r="Q90" s="127" t="s">
        <v>65</v>
      </c>
      <c r="R90" s="127" t="s">
        <v>65</v>
      </c>
      <c r="S90" s="127" t="s">
        <v>65</v>
      </c>
      <c r="T90" s="127" t="s">
        <v>65</v>
      </c>
      <c r="U90" s="127" t="s">
        <v>65</v>
      </c>
      <c r="V90" s="9"/>
      <c r="W90" s="9"/>
      <c r="X90" s="9"/>
      <c r="Y90" s="9"/>
      <c r="Z90" s="9"/>
      <c r="AA90" s="9"/>
      <c r="AB90" s="9"/>
      <c r="AC90" s="9"/>
      <c r="AD90" s="13">
        <v>1</v>
      </c>
      <c r="AE90" s="48">
        <v>31000</v>
      </c>
      <c r="AF90" s="48"/>
      <c r="AG90" s="48"/>
      <c r="AH90" s="48">
        <f>AE90*AD90</f>
        <v>31000</v>
      </c>
      <c r="AI90" s="13"/>
      <c r="AJ90" s="13"/>
      <c r="AK90" s="34" t="s">
        <v>252</v>
      </c>
      <c r="AL90" s="34"/>
      <c r="AM90" s="35"/>
      <c r="AN90" s="32"/>
      <c r="AO90" s="32"/>
      <c r="AP90" s="108">
        <f t="shared" si="4"/>
        <v>31000</v>
      </c>
      <c r="AQ90" s="49" t="s">
        <v>134</v>
      </c>
      <c r="AR90" s="2" t="s">
        <v>98</v>
      </c>
    </row>
    <row r="91" spans="1:44" ht="72" x14ac:dyDescent="0.3">
      <c r="A91" s="168"/>
      <c r="B91" s="160"/>
      <c r="C91" s="18" t="s">
        <v>152</v>
      </c>
      <c r="D91" s="19"/>
      <c r="E91" s="19" t="s">
        <v>158</v>
      </c>
      <c r="F91" s="9"/>
      <c r="G91" s="9"/>
      <c r="H91" s="9"/>
      <c r="I91" s="9"/>
      <c r="J91" s="9"/>
      <c r="K91" s="9"/>
      <c r="L91" s="9"/>
      <c r="M91" s="9"/>
      <c r="N91" s="9"/>
      <c r="O91" s="9"/>
      <c r="P91" s="13"/>
      <c r="Q91" s="130" t="s">
        <v>65</v>
      </c>
      <c r="R91" s="9"/>
      <c r="S91" s="9"/>
      <c r="T91" s="9"/>
      <c r="U91" s="9"/>
      <c r="V91" s="9"/>
      <c r="W91" s="9"/>
      <c r="X91" s="9"/>
      <c r="Y91" s="9"/>
      <c r="Z91" s="127" t="s">
        <v>65</v>
      </c>
      <c r="AA91" s="9"/>
      <c r="AB91" s="9"/>
      <c r="AC91" s="9"/>
      <c r="AD91" s="13">
        <v>1</v>
      </c>
      <c r="AE91" s="48">
        <v>30000</v>
      </c>
      <c r="AF91" s="48"/>
      <c r="AG91" s="48">
        <v>1655</v>
      </c>
      <c r="AH91" s="48">
        <v>28345</v>
      </c>
      <c r="AI91" s="13"/>
      <c r="AJ91" s="13"/>
      <c r="AK91" s="34" t="s">
        <v>120</v>
      </c>
      <c r="AL91" s="34"/>
      <c r="AM91" s="35"/>
      <c r="AN91" s="32"/>
      <c r="AO91" s="32"/>
      <c r="AP91" s="108">
        <f t="shared" si="4"/>
        <v>30000</v>
      </c>
      <c r="AQ91" s="49"/>
      <c r="AR91" s="32" t="s">
        <v>98</v>
      </c>
    </row>
    <row r="92" spans="1:44" ht="28.8" x14ac:dyDescent="0.3">
      <c r="A92" s="168"/>
      <c r="B92" s="160"/>
      <c r="C92" s="18"/>
      <c r="D92" s="19"/>
      <c r="E92" s="19" t="s">
        <v>153</v>
      </c>
      <c r="F92" s="9"/>
      <c r="G92" s="9"/>
      <c r="H92" s="9"/>
      <c r="I92" s="9"/>
      <c r="J92" s="9"/>
      <c r="K92" s="9"/>
      <c r="L92" s="9"/>
      <c r="M92" s="9"/>
      <c r="N92" s="9"/>
      <c r="O92" s="9"/>
      <c r="P92" s="13"/>
      <c r="Q92" s="13"/>
      <c r="R92" s="9"/>
      <c r="S92" s="9"/>
      <c r="T92" s="9"/>
      <c r="U92" s="9"/>
      <c r="V92" s="9"/>
      <c r="W92" s="9"/>
      <c r="X92" s="9"/>
      <c r="Y92" s="127" t="s">
        <v>65</v>
      </c>
      <c r="Z92" s="9"/>
      <c r="AA92" s="9"/>
      <c r="AB92" s="9"/>
      <c r="AC92" s="9"/>
      <c r="AD92" s="71"/>
      <c r="AE92" s="71"/>
      <c r="AF92" s="71"/>
      <c r="AG92" s="48"/>
      <c r="AH92" s="48"/>
      <c r="AI92" s="13"/>
      <c r="AJ92" s="13"/>
      <c r="AK92" s="34" t="s">
        <v>121</v>
      </c>
      <c r="AL92" s="34"/>
      <c r="AM92" s="35"/>
      <c r="AN92" s="32"/>
      <c r="AO92" s="32"/>
      <c r="AP92" s="108">
        <f t="shared" si="4"/>
        <v>0</v>
      </c>
      <c r="AQ92" s="49"/>
      <c r="AR92" s="32" t="s">
        <v>98</v>
      </c>
    </row>
    <row r="93" spans="1:44" ht="28.8" x14ac:dyDescent="0.3">
      <c r="A93" s="168"/>
      <c r="B93" s="160"/>
      <c r="C93" s="18"/>
      <c r="D93" s="19"/>
      <c r="E93" s="19" t="s">
        <v>144</v>
      </c>
      <c r="F93" s="9"/>
      <c r="G93" s="9"/>
      <c r="H93" s="9"/>
      <c r="I93" s="9"/>
      <c r="J93" s="9"/>
      <c r="K93" s="9"/>
      <c r="L93" s="9"/>
      <c r="M93" s="9"/>
      <c r="N93" s="9"/>
      <c r="O93" s="9"/>
      <c r="P93" s="13"/>
      <c r="Q93" s="13"/>
      <c r="R93" s="9"/>
      <c r="S93" s="9"/>
      <c r="T93" s="9"/>
      <c r="U93" s="9"/>
      <c r="V93" s="9"/>
      <c r="W93" s="9"/>
      <c r="X93" s="9"/>
      <c r="Y93" s="9"/>
      <c r="Z93" s="9"/>
      <c r="AA93" s="127" t="s">
        <v>65</v>
      </c>
      <c r="AB93" s="127" t="s">
        <v>65</v>
      </c>
      <c r="AC93" s="9"/>
      <c r="AD93" s="13"/>
      <c r="AE93" s="48"/>
      <c r="AF93" s="48"/>
      <c r="AG93" s="48"/>
      <c r="AH93" s="48"/>
      <c r="AI93" s="13"/>
      <c r="AJ93" s="13"/>
      <c r="AK93" s="34"/>
      <c r="AL93" s="34"/>
      <c r="AM93" s="35"/>
      <c r="AN93" s="32"/>
      <c r="AO93" s="32"/>
      <c r="AP93" s="108">
        <f t="shared" si="4"/>
        <v>0</v>
      </c>
      <c r="AQ93" s="49"/>
      <c r="AR93" s="32"/>
    </row>
    <row r="94" spans="1:44" ht="78.75" customHeight="1" x14ac:dyDescent="0.3">
      <c r="A94" s="168"/>
      <c r="B94" s="160"/>
      <c r="C94" s="18" t="s">
        <v>229</v>
      </c>
      <c r="D94" s="19"/>
      <c r="E94" s="19" t="s">
        <v>143</v>
      </c>
      <c r="F94" s="9"/>
      <c r="G94" s="9"/>
      <c r="H94" s="9"/>
      <c r="I94" s="9"/>
      <c r="J94" s="9"/>
      <c r="K94" s="9"/>
      <c r="L94" s="9"/>
      <c r="M94" s="9"/>
      <c r="N94" s="9"/>
      <c r="O94" s="9"/>
      <c r="P94" s="13"/>
      <c r="Q94" s="13"/>
      <c r="R94" s="9"/>
      <c r="S94" s="9"/>
      <c r="T94" s="9"/>
      <c r="U94" s="9"/>
      <c r="V94" s="9"/>
      <c r="W94" s="9"/>
      <c r="X94" s="9"/>
      <c r="Y94" s="9"/>
      <c r="Z94" s="9"/>
      <c r="AA94" s="9"/>
      <c r="AB94" s="9"/>
      <c r="AC94" s="127" t="s">
        <v>65</v>
      </c>
      <c r="AD94" s="13">
        <v>1</v>
      </c>
      <c r="AE94" s="48">
        <v>2000</v>
      </c>
      <c r="AF94" s="48"/>
      <c r="AG94" s="48">
        <v>0</v>
      </c>
      <c r="AH94" s="48">
        <v>2000</v>
      </c>
      <c r="AI94" s="13"/>
      <c r="AJ94" s="13"/>
      <c r="AK94" s="34"/>
      <c r="AL94" s="34"/>
      <c r="AM94" s="35"/>
      <c r="AN94" s="32"/>
      <c r="AO94" s="32"/>
      <c r="AP94" s="108">
        <f t="shared" si="4"/>
        <v>2000</v>
      </c>
      <c r="AQ94" s="49"/>
      <c r="AR94" s="32"/>
    </row>
    <row r="95" spans="1:44" ht="43.2" x14ac:dyDescent="0.3">
      <c r="A95" s="168"/>
      <c r="B95" s="160"/>
      <c r="C95" s="18" t="s">
        <v>253</v>
      </c>
      <c r="D95" s="19"/>
      <c r="E95" s="19" t="s">
        <v>254</v>
      </c>
      <c r="F95" s="9"/>
      <c r="G95" s="9"/>
      <c r="H95" s="9"/>
      <c r="I95" s="13"/>
      <c r="J95" s="13"/>
      <c r="K95" s="9"/>
      <c r="L95" s="9"/>
      <c r="M95" s="9"/>
      <c r="N95" s="9"/>
      <c r="O95" s="9"/>
      <c r="Q95" s="39"/>
      <c r="R95" s="9"/>
      <c r="S95" s="127" t="s">
        <v>65</v>
      </c>
      <c r="T95" s="127" t="s">
        <v>65</v>
      </c>
      <c r="U95" s="9"/>
      <c r="V95" s="9"/>
      <c r="W95" s="9"/>
      <c r="X95" s="9"/>
      <c r="Y95" s="9"/>
      <c r="Z95" s="127" t="s">
        <v>65</v>
      </c>
      <c r="AA95" s="9"/>
      <c r="AB95" s="9"/>
      <c r="AC95" s="9"/>
      <c r="AD95" s="13"/>
      <c r="AE95" s="13"/>
      <c r="AF95" s="13"/>
      <c r="AG95" s="13"/>
      <c r="AH95" s="13"/>
      <c r="AI95" s="13"/>
      <c r="AJ95" s="13"/>
      <c r="AK95" s="34" t="s">
        <v>252</v>
      </c>
      <c r="AL95" s="34"/>
      <c r="AM95" s="35"/>
      <c r="AN95" s="32"/>
      <c r="AO95" s="32"/>
      <c r="AP95" s="108">
        <f t="shared" si="4"/>
        <v>0</v>
      </c>
      <c r="AQ95" s="49"/>
      <c r="AR95" s="2" t="s">
        <v>109</v>
      </c>
    </row>
    <row r="96" spans="1:44" ht="29.25" customHeight="1" x14ac:dyDescent="0.3">
      <c r="A96" s="168"/>
      <c r="B96" s="15" t="s">
        <v>46</v>
      </c>
      <c r="C96" s="73"/>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8">
        <f>SUM(AG89:AG95)</f>
        <v>1655</v>
      </c>
      <c r="AH96" s="78">
        <f>SUM(AH89:AH95)</f>
        <v>61345</v>
      </c>
      <c r="AI96" s="74"/>
      <c r="AJ96" s="74"/>
      <c r="AK96" s="74"/>
      <c r="AL96" s="74"/>
      <c r="AM96" s="74"/>
      <c r="AN96" s="74"/>
      <c r="AO96" s="75"/>
      <c r="AP96" s="109">
        <f>SUM(AP89:AP95)</f>
        <v>63000</v>
      </c>
      <c r="AQ96" s="42"/>
      <c r="AR96" s="41"/>
    </row>
    <row r="97" spans="1:44" ht="57.6" x14ac:dyDescent="0.3">
      <c r="A97" s="168"/>
      <c r="B97" s="159" t="s">
        <v>271</v>
      </c>
      <c r="C97" s="18" t="s">
        <v>148</v>
      </c>
      <c r="D97" s="22"/>
      <c r="E97" s="19" t="s">
        <v>118</v>
      </c>
      <c r="F97" s="1"/>
      <c r="G97" s="1"/>
      <c r="H97" s="1"/>
      <c r="I97" s="1"/>
      <c r="J97" s="1"/>
      <c r="K97" s="2"/>
      <c r="L97" s="2"/>
      <c r="M97" s="2"/>
      <c r="N97" s="2"/>
      <c r="P97" s="127" t="s">
        <v>65</v>
      </c>
      <c r="Q97" s="127" t="s">
        <v>65</v>
      </c>
      <c r="R97" s="39"/>
      <c r="S97" s="39"/>
      <c r="T97" s="39"/>
      <c r="U97" s="39"/>
      <c r="V97" s="39"/>
      <c r="W97" s="39"/>
      <c r="X97" s="1"/>
      <c r="Y97" s="1"/>
      <c r="Z97" s="1"/>
      <c r="AA97" s="1"/>
      <c r="AB97" s="1"/>
      <c r="AC97" s="1"/>
      <c r="AD97" s="2"/>
      <c r="AE97" s="2"/>
      <c r="AF97" s="2"/>
      <c r="AG97" s="2"/>
      <c r="AH97" s="2"/>
      <c r="AI97" s="2"/>
      <c r="AJ97" s="2"/>
      <c r="AK97" s="32"/>
      <c r="AL97" s="32"/>
      <c r="AM97" s="35"/>
      <c r="AN97" s="32"/>
      <c r="AO97" s="32"/>
      <c r="AP97" s="110">
        <f t="shared" ref="AP97:AP101" si="5">AE97*AD97</f>
        <v>0</v>
      </c>
      <c r="AQ97" s="49"/>
      <c r="AR97" s="2" t="s">
        <v>98</v>
      </c>
    </row>
    <row r="98" spans="1:44" ht="43.2" x14ac:dyDescent="0.3">
      <c r="A98" s="168"/>
      <c r="B98" s="160"/>
      <c r="C98" s="18" t="s">
        <v>149</v>
      </c>
      <c r="D98" s="22"/>
      <c r="E98" s="19" t="s">
        <v>116</v>
      </c>
      <c r="F98" s="1"/>
      <c r="G98" s="1"/>
      <c r="H98" s="1"/>
      <c r="I98" s="1"/>
      <c r="J98" s="1"/>
      <c r="K98" s="2"/>
      <c r="L98" s="2"/>
      <c r="M98" s="2"/>
      <c r="N98" s="2"/>
      <c r="O98" s="2"/>
      <c r="Q98" s="39"/>
      <c r="R98" s="127" t="s">
        <v>65</v>
      </c>
      <c r="S98" s="127" t="s">
        <v>65</v>
      </c>
      <c r="T98" s="39"/>
      <c r="U98" s="39"/>
      <c r="V98" s="39"/>
      <c r="W98" s="39"/>
      <c r="X98" s="1"/>
      <c r="Y98" s="1"/>
      <c r="Z98" s="1"/>
      <c r="AA98" s="1"/>
      <c r="AB98" s="1"/>
      <c r="AC98" s="1"/>
      <c r="AD98" s="2">
        <v>1</v>
      </c>
      <c r="AE98" s="45">
        <v>50000</v>
      </c>
      <c r="AF98" s="45"/>
      <c r="AG98" s="45"/>
      <c r="AH98" s="45">
        <v>50000</v>
      </c>
      <c r="AI98" s="2"/>
      <c r="AJ98" s="2"/>
      <c r="AK98" s="32" t="s">
        <v>119</v>
      </c>
      <c r="AL98" s="32"/>
      <c r="AM98" s="35"/>
      <c r="AN98" s="32"/>
      <c r="AO98" s="32"/>
      <c r="AP98" s="110">
        <f t="shared" si="5"/>
        <v>50000</v>
      </c>
      <c r="AQ98" s="49" t="s">
        <v>136</v>
      </c>
      <c r="AR98" s="2" t="s">
        <v>109</v>
      </c>
    </row>
    <row r="99" spans="1:44" ht="28.8" x14ac:dyDescent="0.3">
      <c r="A99" s="168"/>
      <c r="B99" s="160"/>
      <c r="C99" s="18" t="s">
        <v>151</v>
      </c>
      <c r="D99" s="22"/>
      <c r="E99" s="19" t="s">
        <v>150</v>
      </c>
      <c r="F99" s="1"/>
      <c r="G99" s="1"/>
      <c r="H99" s="1"/>
      <c r="I99" s="1"/>
      <c r="J99" s="1"/>
      <c r="K99" s="2"/>
      <c r="L99" s="2"/>
      <c r="M99" s="2"/>
      <c r="N99" s="2"/>
      <c r="O99" s="2"/>
      <c r="P99" s="1"/>
      <c r="Q99" s="1"/>
      <c r="R99" s="39"/>
      <c r="S99" s="39"/>
      <c r="T99" s="129" t="s">
        <v>65</v>
      </c>
      <c r="U99" s="39"/>
      <c r="V99" s="39"/>
      <c r="W99" s="39"/>
      <c r="X99" s="1"/>
      <c r="Y99" s="1"/>
      <c r="Z99" s="1"/>
      <c r="AA99" s="1"/>
      <c r="AB99" s="1"/>
      <c r="AC99" s="1"/>
      <c r="AD99" s="2"/>
      <c r="AE99" s="2"/>
      <c r="AF99" s="2"/>
      <c r="AG99" s="2"/>
      <c r="AH99" s="2"/>
      <c r="AI99" s="2"/>
      <c r="AJ99" s="2"/>
      <c r="AK99" s="32"/>
      <c r="AL99" s="32"/>
      <c r="AM99" s="35"/>
      <c r="AN99" s="32"/>
      <c r="AO99" s="32"/>
      <c r="AP99" s="110">
        <f t="shared" si="5"/>
        <v>0</v>
      </c>
      <c r="AQ99" s="49"/>
      <c r="AR99" s="32" t="s">
        <v>122</v>
      </c>
    </row>
    <row r="100" spans="1:44" ht="57.6" x14ac:dyDescent="0.3">
      <c r="A100" s="168"/>
      <c r="B100" s="160"/>
      <c r="C100" s="18" t="s">
        <v>255</v>
      </c>
      <c r="D100" s="22"/>
      <c r="E100" s="19" t="s">
        <v>169</v>
      </c>
      <c r="F100" s="1"/>
      <c r="G100" s="1"/>
      <c r="H100" s="1"/>
      <c r="I100" s="1"/>
      <c r="J100" s="1"/>
      <c r="K100" s="2"/>
      <c r="L100" s="2"/>
      <c r="M100" s="2"/>
      <c r="N100" s="2"/>
      <c r="O100" s="2"/>
      <c r="P100" s="1"/>
      <c r="Q100" s="1"/>
      <c r="R100" s="39"/>
      <c r="S100" s="39"/>
      <c r="T100" s="129" t="s">
        <v>65</v>
      </c>
      <c r="U100" s="129" t="s">
        <v>65</v>
      </c>
      <c r="V100" s="39"/>
      <c r="W100" s="39"/>
      <c r="X100" s="1"/>
      <c r="Y100" s="1"/>
      <c r="Z100" s="1"/>
      <c r="AA100" s="1"/>
      <c r="AB100" s="1"/>
      <c r="AC100" s="1"/>
      <c r="AD100" s="2"/>
      <c r="AE100" s="2"/>
      <c r="AF100" s="2"/>
      <c r="AG100" s="2"/>
      <c r="AH100" s="2"/>
      <c r="AI100" s="2"/>
      <c r="AJ100" s="2"/>
      <c r="AK100" s="32"/>
      <c r="AL100" s="32"/>
      <c r="AM100" s="35"/>
      <c r="AN100" s="32"/>
      <c r="AO100" s="32"/>
      <c r="AP100" s="110"/>
      <c r="AQ100" s="49"/>
      <c r="AR100" s="32"/>
    </row>
    <row r="101" spans="1:44" ht="28.8" x14ac:dyDescent="0.3">
      <c r="A101" s="168"/>
      <c r="B101" s="161"/>
      <c r="D101" s="22"/>
      <c r="E101" s="19" t="s">
        <v>256</v>
      </c>
      <c r="F101" s="1"/>
      <c r="G101" s="1"/>
      <c r="H101" s="1"/>
      <c r="I101" s="1"/>
      <c r="J101" s="1"/>
      <c r="K101" s="13"/>
      <c r="L101" s="13"/>
      <c r="M101" s="13"/>
      <c r="N101" s="13"/>
      <c r="O101" s="13"/>
      <c r="P101" s="9"/>
      <c r="Q101" s="9"/>
      <c r="R101" s="39"/>
      <c r="S101" s="39"/>
      <c r="T101" s="39"/>
      <c r="U101" s="129" t="s">
        <v>65</v>
      </c>
      <c r="V101" s="129" t="s">
        <v>65</v>
      </c>
      <c r="W101" s="39"/>
      <c r="X101" s="9"/>
      <c r="Y101" s="9"/>
      <c r="Z101" s="9"/>
      <c r="AA101" s="9"/>
      <c r="AB101" s="9"/>
      <c r="AC101" s="9"/>
      <c r="AD101" s="2"/>
      <c r="AE101" s="2"/>
      <c r="AF101" s="2"/>
      <c r="AG101" s="2"/>
      <c r="AH101" s="2"/>
      <c r="AI101" s="2"/>
      <c r="AJ101" s="2"/>
      <c r="AK101" s="32"/>
      <c r="AL101" s="32"/>
      <c r="AM101" s="35"/>
      <c r="AN101" s="32"/>
      <c r="AO101" s="32"/>
      <c r="AP101" s="110">
        <f t="shared" si="5"/>
        <v>0</v>
      </c>
      <c r="AQ101" s="49"/>
      <c r="AR101" s="32" t="s">
        <v>122</v>
      </c>
    </row>
    <row r="102" spans="1:44" ht="24" customHeight="1" x14ac:dyDescent="0.3">
      <c r="A102" s="169"/>
      <c r="B102" s="10" t="s">
        <v>27</v>
      </c>
      <c r="C102" s="80"/>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78">
        <f>SUM(AG97:AG101)</f>
        <v>0</v>
      </c>
      <c r="AH102" s="78">
        <f>SUM(AH97:AH101)</f>
        <v>50000</v>
      </c>
      <c r="AI102" s="81"/>
      <c r="AJ102" s="81"/>
      <c r="AK102" s="81"/>
      <c r="AL102" s="81"/>
      <c r="AM102" s="81"/>
      <c r="AN102" s="81"/>
      <c r="AO102" s="82"/>
      <c r="AP102" s="109">
        <f>SUM(AP97:AP101)</f>
        <v>50000</v>
      </c>
      <c r="AQ102" s="42"/>
      <c r="AR102" s="42"/>
    </row>
    <row r="103" spans="1:44" ht="20.25" customHeight="1" x14ac:dyDescent="0.3">
      <c r="A103" s="155" t="s">
        <v>30</v>
      </c>
      <c r="B103" s="156"/>
      <c r="C103" s="84"/>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
        <f>SUM(AG102,AG96,AG88)</f>
        <v>37904</v>
      </c>
      <c r="AH103" s="8">
        <f>SUM(AH102,AH96,AH88)</f>
        <v>162096</v>
      </c>
      <c r="AI103" s="85"/>
      <c r="AJ103" s="85"/>
      <c r="AK103" s="85"/>
      <c r="AL103" s="85"/>
      <c r="AM103" s="85"/>
      <c r="AN103" s="85"/>
      <c r="AO103" s="86"/>
      <c r="AP103" s="93">
        <f>SUM(AP102,AP96,AP88)</f>
        <v>200000</v>
      </c>
      <c r="AQ103" s="157"/>
      <c r="AR103" s="158"/>
    </row>
    <row r="104" spans="1:44" s="97" customFormat="1" ht="28.5" customHeight="1" x14ac:dyDescent="0.3">
      <c r="A104" s="159" t="s">
        <v>193</v>
      </c>
      <c r="B104" s="66" t="s">
        <v>139</v>
      </c>
      <c r="C104" s="19" t="s">
        <v>140</v>
      </c>
      <c r="D104" s="11"/>
      <c r="E104" s="11"/>
      <c r="F104" s="11"/>
      <c r="G104" s="127" t="s">
        <v>65</v>
      </c>
      <c r="H104" s="127" t="s">
        <v>65</v>
      </c>
      <c r="I104" s="127" t="s">
        <v>65</v>
      </c>
      <c r="J104" s="127" t="s">
        <v>65</v>
      </c>
      <c r="K104" s="11"/>
      <c r="L104" s="11"/>
      <c r="M104" s="11"/>
      <c r="N104" s="11"/>
      <c r="O104" s="11"/>
      <c r="P104" s="11"/>
      <c r="Q104" s="11"/>
      <c r="R104" s="11"/>
      <c r="S104" s="11"/>
      <c r="T104" s="11"/>
      <c r="U104" s="11"/>
      <c r="V104" s="11"/>
      <c r="W104" s="11"/>
      <c r="X104" s="11"/>
      <c r="Y104" s="11"/>
      <c r="Z104" s="11"/>
      <c r="AA104" s="11"/>
      <c r="AB104" s="11"/>
      <c r="AC104" s="11"/>
      <c r="AD104" s="2">
        <v>1</v>
      </c>
      <c r="AE104" s="45">
        <v>60620</v>
      </c>
      <c r="AF104" s="45"/>
      <c r="AG104" s="45">
        <f>AE104*AD104</f>
        <v>60620</v>
      </c>
      <c r="AH104" s="45">
        <v>0</v>
      </c>
      <c r="AI104" s="11" t="s">
        <v>68</v>
      </c>
      <c r="AJ104" s="2" t="s">
        <v>202</v>
      </c>
      <c r="AK104" s="11"/>
      <c r="AL104" s="11"/>
      <c r="AM104" s="11"/>
      <c r="AN104" s="11"/>
      <c r="AO104" s="11"/>
      <c r="AP104" s="110">
        <f t="shared" ref="AP104:AP111" si="6">AH104+AG104</f>
        <v>60620</v>
      </c>
      <c r="AQ104" s="2"/>
      <c r="AR104" s="2"/>
    </row>
    <row r="105" spans="1:44" s="97" customFormat="1" ht="20.25" customHeight="1" x14ac:dyDescent="0.3">
      <c r="A105" s="160"/>
      <c r="B105" s="66" t="s">
        <v>197</v>
      </c>
      <c r="C105" s="19"/>
      <c r="D105" s="11"/>
      <c r="E105" s="11"/>
      <c r="F105" s="11"/>
      <c r="G105" s="2"/>
      <c r="H105" s="2"/>
      <c r="I105" s="2"/>
      <c r="J105" s="2"/>
      <c r="K105" s="127" t="s">
        <v>65</v>
      </c>
      <c r="L105" s="127" t="s">
        <v>65</v>
      </c>
      <c r="M105" s="127" t="s">
        <v>65</v>
      </c>
      <c r="N105" s="127" t="s">
        <v>65</v>
      </c>
      <c r="O105" s="127" t="s">
        <v>65</v>
      </c>
      <c r="P105" s="127" t="s">
        <v>65</v>
      </c>
      <c r="Q105" s="127" t="s">
        <v>65</v>
      </c>
      <c r="R105" s="11"/>
      <c r="S105" s="11"/>
      <c r="T105" s="11"/>
      <c r="U105" s="11"/>
      <c r="V105" s="11"/>
      <c r="W105" s="11"/>
      <c r="X105" s="11"/>
      <c r="Y105" s="11"/>
      <c r="Z105" s="11"/>
      <c r="AA105" s="11"/>
      <c r="AB105" s="11"/>
      <c r="AC105" s="11"/>
      <c r="AD105" s="2">
        <v>6</v>
      </c>
      <c r="AE105" s="45">
        <f>AG105/AD105</f>
        <v>9333.3333333333339</v>
      </c>
      <c r="AF105" s="45"/>
      <c r="AG105" s="45">
        <v>56000</v>
      </c>
      <c r="AH105" s="45"/>
      <c r="AI105" s="11"/>
      <c r="AJ105" s="2" t="s">
        <v>200</v>
      </c>
      <c r="AK105" s="11"/>
      <c r="AL105" s="11"/>
      <c r="AM105" s="11"/>
      <c r="AN105" s="11"/>
      <c r="AO105" s="11"/>
      <c r="AP105" s="110">
        <f t="shared" si="6"/>
        <v>56000</v>
      </c>
      <c r="AQ105" s="2"/>
      <c r="AR105" s="2"/>
    </row>
    <row r="106" spans="1:44" ht="28.8" x14ac:dyDescent="0.3">
      <c r="A106" s="160"/>
      <c r="B106" s="66" t="s">
        <v>198</v>
      </c>
      <c r="C106" s="19" t="s">
        <v>123</v>
      </c>
      <c r="D106" s="19"/>
      <c r="E106" s="19"/>
      <c r="F106" s="11"/>
      <c r="G106" s="11"/>
      <c r="H106" s="11"/>
      <c r="I106" s="11"/>
      <c r="J106" s="2"/>
      <c r="K106" s="2"/>
      <c r="L106" s="2"/>
      <c r="M106" s="2"/>
      <c r="N106" s="2"/>
      <c r="O106" s="2"/>
      <c r="P106" s="2"/>
      <c r="Q106" s="2"/>
      <c r="R106" s="127" t="s">
        <v>65</v>
      </c>
      <c r="S106" s="127" t="s">
        <v>65</v>
      </c>
      <c r="T106" s="127" t="s">
        <v>65</v>
      </c>
      <c r="U106" s="127" t="s">
        <v>65</v>
      </c>
      <c r="V106" s="127" t="s">
        <v>65</v>
      </c>
      <c r="W106" s="127" t="s">
        <v>65</v>
      </c>
      <c r="X106" s="127" t="s">
        <v>65</v>
      </c>
      <c r="Y106" s="127" t="s">
        <v>65</v>
      </c>
      <c r="Z106" s="127" t="s">
        <v>65</v>
      </c>
      <c r="AA106" s="127" t="s">
        <v>65</v>
      </c>
      <c r="AB106" s="127" t="s">
        <v>65</v>
      </c>
      <c r="AC106" s="127" t="s">
        <v>65</v>
      </c>
      <c r="AD106" s="2">
        <v>12.5</v>
      </c>
      <c r="AE106" s="45">
        <v>10000</v>
      </c>
      <c r="AF106" s="45"/>
      <c r="AG106" s="45"/>
      <c r="AH106" s="45">
        <f>AE106*12.5</f>
        <v>125000</v>
      </c>
      <c r="AI106" s="2" t="s">
        <v>68</v>
      </c>
      <c r="AJ106" s="2" t="s">
        <v>201</v>
      </c>
      <c r="AK106" s="2"/>
      <c r="AL106" s="11"/>
      <c r="AM106" s="11"/>
      <c r="AN106" s="11"/>
      <c r="AO106" s="11"/>
      <c r="AP106" s="110">
        <f t="shared" si="6"/>
        <v>125000</v>
      </c>
      <c r="AQ106" s="2"/>
      <c r="AR106" s="2" t="s">
        <v>109</v>
      </c>
    </row>
    <row r="107" spans="1:44" ht="21.75" customHeight="1" x14ac:dyDescent="0.3">
      <c r="A107" s="160"/>
      <c r="B107" s="66" t="s">
        <v>48</v>
      </c>
      <c r="C107" s="19" t="s">
        <v>124</v>
      </c>
      <c r="D107" s="19"/>
      <c r="E107" s="19"/>
      <c r="F107" s="11"/>
      <c r="G107" s="11"/>
      <c r="H107" s="11"/>
      <c r="I107" s="11"/>
      <c r="J107" s="127" t="s">
        <v>65</v>
      </c>
      <c r="K107" s="127" t="s">
        <v>65</v>
      </c>
      <c r="L107" s="127" t="s">
        <v>65</v>
      </c>
      <c r="M107" s="127" t="s">
        <v>65</v>
      </c>
      <c r="N107" s="127" t="s">
        <v>65</v>
      </c>
      <c r="O107" s="127" t="s">
        <v>65</v>
      </c>
      <c r="P107" s="127" t="s">
        <v>65</v>
      </c>
      <c r="Q107" s="127" t="s">
        <v>65</v>
      </c>
      <c r="R107" s="127" t="s">
        <v>65</v>
      </c>
      <c r="S107" s="127" t="s">
        <v>65</v>
      </c>
      <c r="T107" s="127" t="s">
        <v>65</v>
      </c>
      <c r="U107" s="127" t="s">
        <v>65</v>
      </c>
      <c r="V107" s="127" t="s">
        <v>65</v>
      </c>
      <c r="W107" s="127" t="s">
        <v>65</v>
      </c>
      <c r="X107" s="127" t="s">
        <v>65</v>
      </c>
      <c r="Y107" s="127" t="s">
        <v>65</v>
      </c>
      <c r="Z107" s="127" t="s">
        <v>65</v>
      </c>
      <c r="AA107" s="127" t="s">
        <v>65</v>
      </c>
      <c r="AB107" s="127" t="s">
        <v>65</v>
      </c>
      <c r="AC107" s="127" t="s">
        <v>65</v>
      </c>
      <c r="AD107" s="71">
        <v>20</v>
      </c>
      <c r="AE107" s="45">
        <v>5284.6</v>
      </c>
      <c r="AF107" s="45"/>
      <c r="AG107" s="45">
        <v>42536</v>
      </c>
      <c r="AH107" s="45">
        <v>63804</v>
      </c>
      <c r="AI107" s="2" t="s">
        <v>137</v>
      </c>
      <c r="AJ107" s="2" t="s">
        <v>199</v>
      </c>
      <c r="AK107" s="2"/>
      <c r="AL107" s="11"/>
      <c r="AM107" s="11"/>
      <c r="AN107" s="11"/>
      <c r="AO107" s="11"/>
      <c r="AP107" s="110">
        <f t="shared" si="6"/>
        <v>106340</v>
      </c>
      <c r="AQ107" s="2"/>
      <c r="AR107" s="2" t="s">
        <v>109</v>
      </c>
    </row>
    <row r="108" spans="1:44" x14ac:dyDescent="0.3">
      <c r="A108" s="160"/>
      <c r="B108" s="66" t="s">
        <v>231</v>
      </c>
      <c r="C108" s="19"/>
      <c r="D108" s="19"/>
      <c r="E108" s="19"/>
      <c r="F108" s="11"/>
      <c r="G108" s="11"/>
      <c r="H108" s="127" t="s">
        <v>65</v>
      </c>
      <c r="I108" s="127" t="s">
        <v>65</v>
      </c>
      <c r="J108" s="127" t="s">
        <v>65</v>
      </c>
      <c r="K108" s="127" t="s">
        <v>65</v>
      </c>
      <c r="L108" s="127" t="s">
        <v>65</v>
      </c>
      <c r="M108" s="127" t="s">
        <v>65</v>
      </c>
      <c r="N108" s="127" t="s">
        <v>65</v>
      </c>
      <c r="O108" s="127" t="s">
        <v>65</v>
      </c>
      <c r="P108" s="127" t="s">
        <v>65</v>
      </c>
      <c r="Q108" s="127" t="s">
        <v>65</v>
      </c>
      <c r="R108" s="127" t="s">
        <v>65</v>
      </c>
      <c r="S108" s="127" t="s">
        <v>65</v>
      </c>
      <c r="T108" s="127" t="s">
        <v>65</v>
      </c>
      <c r="U108" s="127" t="s">
        <v>65</v>
      </c>
      <c r="V108" s="127" t="s">
        <v>65</v>
      </c>
      <c r="W108" s="127" t="s">
        <v>65</v>
      </c>
      <c r="X108" s="127" t="s">
        <v>65</v>
      </c>
      <c r="Y108" s="127" t="s">
        <v>65</v>
      </c>
      <c r="Z108" s="127" t="s">
        <v>65</v>
      </c>
      <c r="AA108" s="127" t="s">
        <v>65</v>
      </c>
      <c r="AB108" s="127" t="s">
        <v>65</v>
      </c>
      <c r="AC108" s="127" t="s">
        <v>65</v>
      </c>
      <c r="AD108" s="71"/>
      <c r="AE108" s="45"/>
      <c r="AF108" s="45">
        <v>1878</v>
      </c>
      <c r="AG108" s="45">
        <v>9686</v>
      </c>
      <c r="AH108" s="45">
        <v>5314</v>
      </c>
      <c r="AI108" s="2"/>
      <c r="AJ108" s="2"/>
      <c r="AK108" s="2"/>
      <c r="AL108" s="11"/>
      <c r="AM108" s="11"/>
      <c r="AN108" s="11"/>
      <c r="AO108" s="11"/>
      <c r="AP108" s="108">
        <f>SUM(AF108:AH108)</f>
        <v>16878</v>
      </c>
      <c r="AQ108" s="2"/>
      <c r="AR108" s="2"/>
    </row>
    <row r="109" spans="1:44" x14ac:dyDescent="0.3">
      <c r="A109" s="160"/>
      <c r="B109" s="66" t="s">
        <v>232</v>
      </c>
      <c r="C109" s="19"/>
      <c r="D109" s="19"/>
      <c r="E109" s="19"/>
      <c r="F109" s="11"/>
      <c r="G109" s="11"/>
      <c r="H109" s="11"/>
      <c r="I109" s="11"/>
      <c r="J109" s="2"/>
      <c r="K109" s="2"/>
      <c r="L109" s="127" t="s">
        <v>65</v>
      </c>
      <c r="M109" s="2"/>
      <c r="N109" s="2"/>
      <c r="O109" s="2"/>
      <c r="P109" s="2"/>
      <c r="Q109" s="2"/>
      <c r="R109" s="2"/>
      <c r="S109" s="2"/>
      <c r="T109" s="2"/>
      <c r="U109" s="2"/>
      <c r="V109" s="2"/>
      <c r="W109" s="2"/>
      <c r="X109" s="2"/>
      <c r="Y109" s="2"/>
      <c r="Z109" s="2"/>
      <c r="AA109" s="2"/>
      <c r="AB109" s="2"/>
      <c r="AC109" s="2"/>
      <c r="AD109" s="71"/>
      <c r="AE109" s="45"/>
      <c r="AF109" s="45"/>
      <c r="AG109" s="45">
        <f>10387+1650</f>
        <v>12037</v>
      </c>
      <c r="AH109" s="45">
        <v>4613</v>
      </c>
      <c r="AI109" s="2"/>
      <c r="AJ109" s="2"/>
      <c r="AK109" s="2"/>
      <c r="AL109" s="11"/>
      <c r="AM109" s="11"/>
      <c r="AN109" s="11"/>
      <c r="AO109" s="11"/>
      <c r="AP109" s="108">
        <f>SUM(AF109:AH109)</f>
        <v>16650</v>
      </c>
      <c r="AQ109" s="2"/>
      <c r="AR109" s="2"/>
    </row>
    <row r="110" spans="1:44" x14ac:dyDescent="0.3">
      <c r="A110" s="160"/>
      <c r="B110" s="66" t="s">
        <v>196</v>
      </c>
      <c r="C110" s="19"/>
      <c r="D110" s="19"/>
      <c r="E110" s="19"/>
      <c r="F110" s="11"/>
      <c r="G110" s="11"/>
      <c r="H110" s="11"/>
      <c r="I110" s="11"/>
      <c r="J110" s="2"/>
      <c r="K110" s="2"/>
      <c r="L110" s="2"/>
      <c r="M110" s="2"/>
      <c r="N110" s="2"/>
      <c r="O110" s="2"/>
      <c r="P110" s="2"/>
      <c r="Q110" s="2"/>
      <c r="R110" s="2"/>
      <c r="S110" s="2"/>
      <c r="T110" s="2"/>
      <c r="U110" s="2"/>
      <c r="V110" s="2"/>
      <c r="W110" s="2"/>
      <c r="X110" s="2"/>
      <c r="Y110" s="127" t="s">
        <v>65</v>
      </c>
      <c r="Z110" s="127" t="s">
        <v>65</v>
      </c>
      <c r="AA110" s="127" t="s">
        <v>65</v>
      </c>
      <c r="AB110" s="127" t="s">
        <v>65</v>
      </c>
      <c r="AC110" s="127" t="s">
        <v>65</v>
      </c>
      <c r="AD110" s="71"/>
      <c r="AE110" s="45"/>
      <c r="AF110" s="45"/>
      <c r="AG110" s="122"/>
      <c r="AH110" s="45">
        <v>37138</v>
      </c>
      <c r="AI110" s="2"/>
      <c r="AJ110" s="2"/>
      <c r="AK110" s="2"/>
      <c r="AL110" s="11"/>
      <c r="AM110" s="11"/>
      <c r="AN110" s="11"/>
      <c r="AO110" s="11"/>
      <c r="AP110" s="110">
        <f>AH110+AG110+AF110</f>
        <v>37138</v>
      </c>
      <c r="AQ110" s="2"/>
      <c r="AR110" s="2"/>
    </row>
    <row r="111" spans="1:44" x14ac:dyDescent="0.3">
      <c r="A111" s="160"/>
      <c r="B111" s="66" t="s">
        <v>126</v>
      </c>
      <c r="C111" s="19" t="s">
        <v>125</v>
      </c>
      <c r="D111" s="19"/>
      <c r="E111" s="19"/>
      <c r="F111" s="11"/>
      <c r="G111" s="11"/>
      <c r="H111" s="11"/>
      <c r="I111" s="11"/>
      <c r="J111" s="2"/>
      <c r="K111" s="2"/>
      <c r="L111" s="2"/>
      <c r="M111" s="2"/>
      <c r="N111" s="2"/>
      <c r="O111" s="2"/>
      <c r="P111" s="2"/>
      <c r="Q111" s="2"/>
      <c r="R111" s="2"/>
      <c r="S111" s="2"/>
      <c r="T111" s="2"/>
      <c r="U111" s="2"/>
      <c r="V111" s="2"/>
      <c r="W111" s="2"/>
      <c r="X111" s="2"/>
      <c r="Y111" s="2"/>
      <c r="Z111" s="2"/>
      <c r="AA111" s="127" t="s">
        <v>65</v>
      </c>
      <c r="AB111" s="127" t="s">
        <v>65</v>
      </c>
      <c r="AC111" s="127" t="s">
        <v>65</v>
      </c>
      <c r="AD111" s="2">
        <v>1</v>
      </c>
      <c r="AE111" s="45">
        <v>25000</v>
      </c>
      <c r="AF111" s="45"/>
      <c r="AG111" s="45">
        <v>0</v>
      </c>
      <c r="AH111" s="45">
        <v>25000</v>
      </c>
      <c r="AI111" s="2"/>
      <c r="AJ111" s="2"/>
      <c r="AK111" s="2" t="s">
        <v>138</v>
      </c>
      <c r="AL111" s="11"/>
      <c r="AM111" s="11"/>
      <c r="AN111" s="11"/>
      <c r="AO111" s="11"/>
      <c r="AP111" s="110">
        <f t="shared" si="6"/>
        <v>25000</v>
      </c>
      <c r="AQ111" s="2"/>
      <c r="AR111" s="2" t="s">
        <v>109</v>
      </c>
    </row>
    <row r="112" spans="1:44" x14ac:dyDescent="0.3">
      <c r="A112" s="161"/>
      <c r="B112" s="10" t="s">
        <v>27</v>
      </c>
      <c r="C112" s="80"/>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123">
        <f>AF108</f>
        <v>1878</v>
      </c>
      <c r="AG112" s="83">
        <f>SUM(AG104:AG111)</f>
        <v>180879</v>
      </c>
      <c r="AH112" s="83">
        <f>SUM(AH104:AH111)</f>
        <v>260869</v>
      </c>
      <c r="AI112" s="81"/>
      <c r="AJ112" s="81"/>
      <c r="AK112" s="81"/>
      <c r="AL112" s="81"/>
      <c r="AM112" s="81"/>
      <c r="AN112" s="81"/>
      <c r="AO112" s="82"/>
      <c r="AP112" s="109">
        <f>SUM(AP104:AP111)</f>
        <v>443626</v>
      </c>
      <c r="AQ112" s="42"/>
      <c r="AR112" s="42"/>
    </row>
    <row r="113" spans="1:44" ht="22.5" customHeight="1" x14ac:dyDescent="0.3">
      <c r="A113" s="155" t="s">
        <v>50</v>
      </c>
      <c r="B113" s="156"/>
      <c r="C113" s="84"/>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124">
        <f>AF112</f>
        <v>1878</v>
      </c>
      <c r="AG113" s="106">
        <f>AG112</f>
        <v>180879</v>
      </c>
      <c r="AH113" s="106">
        <f>AH112</f>
        <v>260869</v>
      </c>
      <c r="AI113" s="85"/>
      <c r="AJ113" s="85"/>
      <c r="AK113" s="85"/>
      <c r="AL113" s="85"/>
      <c r="AM113" s="85"/>
      <c r="AN113" s="85"/>
      <c r="AO113" s="86"/>
      <c r="AP113" s="93">
        <f>AP112</f>
        <v>443626</v>
      </c>
      <c r="AQ113" s="157"/>
      <c r="AR113" s="158"/>
    </row>
    <row r="114" spans="1:44" ht="27.75" customHeight="1" x14ac:dyDescent="0.3">
      <c r="A114" s="162" t="s">
        <v>127</v>
      </c>
      <c r="B114" s="163"/>
      <c r="C114" s="163"/>
      <c r="D114" s="163"/>
      <c r="E114" s="163"/>
      <c r="F114" s="163"/>
      <c r="G114" s="163"/>
      <c r="H114" s="163"/>
      <c r="I114" s="163"/>
      <c r="J114" s="163"/>
      <c r="K114" s="163"/>
      <c r="L114" s="163"/>
      <c r="M114" s="163"/>
      <c r="N114" s="163"/>
      <c r="O114" s="163"/>
      <c r="P114" s="163"/>
      <c r="Q114" s="164"/>
      <c r="R114" s="63"/>
      <c r="S114" s="63"/>
      <c r="T114" s="63"/>
      <c r="U114" s="63"/>
      <c r="V114" s="63"/>
      <c r="W114" s="63"/>
      <c r="X114" s="63"/>
      <c r="Y114" s="63"/>
      <c r="Z114" s="63"/>
      <c r="AA114" s="63"/>
      <c r="AB114" s="63"/>
      <c r="AC114" s="63"/>
      <c r="AD114" s="87"/>
      <c r="AE114" s="88"/>
      <c r="AF114" s="107">
        <f>AF113+AF103+AF78+AF43</f>
        <v>1878</v>
      </c>
      <c r="AG114" s="107">
        <f>AG113+AG103+AG78+AG43</f>
        <v>437443.45</v>
      </c>
      <c r="AH114" s="107">
        <f>AH113+AH103+AH78+AH43</f>
        <v>1498953.0499999998</v>
      </c>
      <c r="AI114" s="88"/>
      <c r="AJ114" s="88"/>
      <c r="AK114" s="88"/>
      <c r="AL114" s="88"/>
      <c r="AM114" s="88"/>
      <c r="AN114" s="88"/>
      <c r="AO114" s="89"/>
      <c r="AP114" s="111">
        <f>AP113+AP103+AP78+AP43</f>
        <v>1942681</v>
      </c>
      <c r="AQ114" s="165"/>
      <c r="AR114" s="166"/>
    </row>
    <row r="115" spans="1:44" ht="22.5" customHeight="1" x14ac:dyDescent="0.3">
      <c r="A115" s="148" t="s">
        <v>128</v>
      </c>
      <c r="B115" s="149"/>
      <c r="C115" s="149"/>
      <c r="D115" s="149"/>
      <c r="E115" s="149"/>
      <c r="F115" s="149"/>
      <c r="G115" s="149"/>
      <c r="H115" s="149"/>
      <c r="I115" s="149"/>
      <c r="J115" s="149"/>
      <c r="K115" s="149"/>
      <c r="L115" s="149"/>
      <c r="M115" s="149"/>
      <c r="N115" s="149"/>
      <c r="O115" s="149"/>
      <c r="P115" s="149"/>
      <c r="Q115" s="149"/>
      <c r="R115" s="68"/>
      <c r="S115" s="68"/>
      <c r="T115" s="68"/>
      <c r="U115" s="68"/>
      <c r="V115" s="68"/>
      <c r="W115" s="68"/>
      <c r="X115" s="68"/>
      <c r="Y115" s="68"/>
      <c r="Z115" s="68"/>
      <c r="AA115" s="68"/>
      <c r="AB115" s="68"/>
      <c r="AC115" s="68"/>
      <c r="AD115" s="90"/>
      <c r="AE115" s="90"/>
      <c r="AF115" s="92">
        <f>AF114*0.03</f>
        <v>56.339999999999996</v>
      </c>
      <c r="AG115" s="92">
        <f>AG114*0.03</f>
        <v>13123.3035</v>
      </c>
      <c r="AH115" s="92">
        <f>AH114*0.03</f>
        <v>44968.591499999995</v>
      </c>
      <c r="AI115" s="90"/>
      <c r="AJ115" s="90"/>
      <c r="AK115" s="90"/>
      <c r="AL115" s="90"/>
      <c r="AM115" s="90"/>
      <c r="AN115" s="90"/>
      <c r="AO115" s="91"/>
      <c r="AP115" s="111">
        <f>AP114*0.03</f>
        <v>58280.43</v>
      </c>
      <c r="AQ115" s="61"/>
      <c r="AR115" s="62"/>
    </row>
    <row r="116" spans="1:44" s="97" customFormat="1" ht="22.5" customHeight="1" x14ac:dyDescent="0.3">
      <c r="A116" s="57"/>
      <c r="B116" s="58"/>
      <c r="C116" s="58" t="s">
        <v>49</v>
      </c>
      <c r="D116" s="67"/>
      <c r="E116" s="58"/>
      <c r="F116" s="150"/>
      <c r="G116" s="150"/>
      <c r="H116" s="150"/>
      <c r="I116" s="150"/>
      <c r="J116" s="150"/>
      <c r="K116" s="150"/>
      <c r="L116" s="150"/>
      <c r="M116" s="150"/>
      <c r="N116" s="150"/>
      <c r="O116" s="150"/>
      <c r="P116" s="150"/>
      <c r="Q116" s="150"/>
      <c r="R116" s="150"/>
      <c r="S116" s="150"/>
      <c r="T116" s="150"/>
      <c r="U116" s="150"/>
      <c r="V116" s="150"/>
      <c r="W116" s="150"/>
      <c r="X116" s="150"/>
      <c r="Y116" s="150"/>
      <c r="Z116" s="150"/>
      <c r="AA116" s="150"/>
      <c r="AB116" s="150"/>
      <c r="AC116" s="150"/>
      <c r="AD116" s="150"/>
      <c r="AE116" s="85"/>
      <c r="AF116" s="106">
        <f>AF115+AF114</f>
        <v>1934.34</v>
      </c>
      <c r="AG116" s="106">
        <f>AG115+AG114</f>
        <v>450566.75349999999</v>
      </c>
      <c r="AH116" s="106">
        <f>AH115+AH114</f>
        <v>1543921.6414999999</v>
      </c>
      <c r="AI116" s="85"/>
      <c r="AJ116" s="150"/>
      <c r="AK116" s="150"/>
      <c r="AL116" s="150"/>
      <c r="AM116" s="58"/>
      <c r="AN116" s="58"/>
      <c r="AO116" s="59"/>
      <c r="AP116" s="93">
        <f>AP115+AP114</f>
        <v>2000961.43</v>
      </c>
      <c r="AQ116" s="55"/>
      <c r="AR116" s="56"/>
    </row>
    <row r="117" spans="1:44" ht="22.5" customHeight="1" x14ac:dyDescent="0.3">
      <c r="A117" s="16"/>
      <c r="B117" s="64"/>
      <c r="C117" s="64"/>
      <c r="D117" s="28"/>
      <c r="E117" s="64"/>
      <c r="F117" s="151"/>
      <c r="G117" s="152"/>
      <c r="H117" s="152"/>
      <c r="I117" s="152"/>
      <c r="J117" s="153"/>
      <c r="K117" s="154"/>
      <c r="L117" s="154"/>
      <c r="M117" s="154"/>
      <c r="N117" s="154"/>
      <c r="O117" s="154"/>
      <c r="P117" s="154"/>
      <c r="Q117" s="154"/>
      <c r="R117" s="154"/>
      <c r="S117" s="154"/>
      <c r="T117" s="154"/>
      <c r="U117" s="154"/>
      <c r="V117" s="154"/>
      <c r="W117" s="154"/>
      <c r="X117" s="154"/>
      <c r="Y117" s="154"/>
      <c r="Z117" s="154"/>
      <c r="AA117" s="154"/>
      <c r="AB117" s="154"/>
      <c r="AC117" s="154"/>
      <c r="AD117" s="154"/>
      <c r="AE117" s="64"/>
      <c r="AF117" s="121"/>
      <c r="AG117" s="64"/>
      <c r="AH117" s="64"/>
      <c r="AI117" s="64"/>
      <c r="AJ117" s="64"/>
      <c r="AK117" s="64"/>
      <c r="AL117" s="64"/>
      <c r="AM117" s="64"/>
      <c r="AN117" s="64"/>
      <c r="AO117" s="17"/>
      <c r="AP117" s="12"/>
      <c r="AQ117" s="100"/>
      <c r="AR117" s="95"/>
    </row>
    <row r="120" spans="1:44" x14ac:dyDescent="0.3">
      <c r="AJ120" s="105"/>
    </row>
    <row r="121" spans="1:44" x14ac:dyDescent="0.3">
      <c r="AG121" s="114"/>
      <c r="AH121" s="117"/>
    </row>
    <row r="122" spans="1:44" x14ac:dyDescent="0.3">
      <c r="AG122" s="115"/>
      <c r="AH122" s="114"/>
      <c r="AL122" s="113"/>
      <c r="AN122" s="114"/>
    </row>
    <row r="123" spans="1:44" x14ac:dyDescent="0.3">
      <c r="AG123" s="115"/>
      <c r="AH123" s="115"/>
      <c r="AL123" s="113"/>
      <c r="AN123" s="114"/>
    </row>
    <row r="124" spans="1:44" x14ac:dyDescent="0.3">
      <c r="AN124" s="114"/>
    </row>
    <row r="125" spans="1:44" x14ac:dyDescent="0.3">
      <c r="AG125" s="114"/>
      <c r="AH125" s="114"/>
    </row>
    <row r="126" spans="1:44" x14ac:dyDescent="0.3">
      <c r="AH126" s="116"/>
    </row>
  </sheetData>
  <mergeCells count="67">
    <mergeCell ref="R3:AC3"/>
    <mergeCell ref="A4:A5"/>
    <mergeCell ref="A6:A42"/>
    <mergeCell ref="B79:B87"/>
    <mergeCell ref="AE4:AE5"/>
    <mergeCell ref="U4:W4"/>
    <mergeCell ref="X4:Z4"/>
    <mergeCell ref="AA4:AC4"/>
    <mergeCell ref="AD4:AD5"/>
    <mergeCell ref="B6:B19"/>
    <mergeCell ref="B21:B35"/>
    <mergeCell ref="B37:B41"/>
    <mergeCell ref="B4:B5"/>
    <mergeCell ref="C4:C5"/>
    <mergeCell ref="R4:T4"/>
    <mergeCell ref="AQ43:AR43"/>
    <mergeCell ref="AQ78:AR78"/>
    <mergeCell ref="A44:A77"/>
    <mergeCell ref="B44:B57"/>
    <mergeCell ref="AP1:AR1"/>
    <mergeCell ref="AP2:AR2"/>
    <mergeCell ref="AD1:AK1"/>
    <mergeCell ref="AL1:AN1"/>
    <mergeCell ref="A3:D3"/>
    <mergeCell ref="AD2:AE2"/>
    <mergeCell ref="AI2:AK2"/>
    <mergeCell ref="AL2:AM2"/>
    <mergeCell ref="B1:I1"/>
    <mergeCell ref="B2:I2"/>
    <mergeCell ref="J1:M1"/>
    <mergeCell ref="J2:M2"/>
    <mergeCell ref="AQ4:AQ5"/>
    <mergeCell ref="AR4:AR5"/>
    <mergeCell ref="AM4:AM5"/>
    <mergeCell ref="AK4:AL4"/>
    <mergeCell ref="AI4:AJ4"/>
    <mergeCell ref="AN4:AP4"/>
    <mergeCell ref="AQ114:AR114"/>
    <mergeCell ref="A103:B103"/>
    <mergeCell ref="AQ103:AR103"/>
    <mergeCell ref="A114:Q114"/>
    <mergeCell ref="AQ113:AR113"/>
    <mergeCell ref="A104:A112"/>
    <mergeCell ref="A79:A102"/>
    <mergeCell ref="F117:J117"/>
    <mergeCell ref="K117:AD117"/>
    <mergeCell ref="A113:B113"/>
    <mergeCell ref="AJ116:AL116"/>
    <mergeCell ref="A115:Q115"/>
    <mergeCell ref="F116:J116"/>
    <mergeCell ref="K116:AD116"/>
    <mergeCell ref="R1:U1"/>
    <mergeCell ref="V1:Y1"/>
    <mergeCell ref="R2:U2"/>
    <mergeCell ref="V2:Y2"/>
    <mergeCell ref="B97:B101"/>
    <mergeCell ref="B89:B95"/>
    <mergeCell ref="B63:B76"/>
    <mergeCell ref="N1:Q1"/>
    <mergeCell ref="N2:Q2"/>
    <mergeCell ref="F4:H4"/>
    <mergeCell ref="I4:K4"/>
    <mergeCell ref="D4:D5"/>
    <mergeCell ref="E4:E5"/>
    <mergeCell ref="L4:N4"/>
    <mergeCell ref="O4:Q4"/>
    <mergeCell ref="F3:Q3"/>
  </mergeCells>
  <phoneticPr fontId="3" type="noConversion"/>
  <pageMargins left="0.15" right="0.18" top="0.25" bottom="0.09" header="0.22" footer="0.15"/>
  <pageSetup paperSize="8" scale="29" fitToHeight="3" orientation="landscape" copies="4" r:id="rId1"/>
  <ignoredErrors>
    <ignoredError sqref="AP88"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28e6c43a-9e99-4bdd-9574-a0fa4ea3b61e" ContentTypeId="0x010100F075C04BA242A84ABD3293E3AD35CDA4" PreviousValue="false"/>
</file>

<file path=customXml/item4.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CountryTaxHTField0 xmlns="1ed4137b-41b2-488b-8250-6d369ec27664">
      <Terms xmlns="http://schemas.microsoft.com/office/infopath/2007/PartnerControls">
        <TermInfo xmlns="http://schemas.microsoft.com/office/infopath/2007/PartnerControls">
          <TermName xmlns="http://schemas.microsoft.com/office/infopath/2007/PartnerControls">Kuwait</TermName>
          <TermId xmlns="http://schemas.microsoft.com/office/infopath/2007/PartnerControls">2bb72a16-5a7a-47e8-8478-3b648e90c4ab</TermId>
        </TermInfo>
      </Terms>
    </UNDPCountryTaxHTField0>
    <UndpOUCode xmlns="1ed4137b-41b2-488b-8250-6d369ec27664">KWT</UndpOUCod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UNDPFocusAreasTaxHTField0>
    <_Publisher xmlns="http://schemas.microsoft.com/sharepoint/v3/fields" xsi:nil="true"/>
    <TaxCatchAll xmlns="1ed4137b-41b2-488b-8250-6d369ec27664">
      <Value>763</Value>
      <Value>1482</Value>
      <Value>1483</Value>
      <Value>1</Value>
      <Value>1113</Value>
    </TaxCatchAll>
    <c4e2ab2cc9354bbf9064eeb465a566ea xmlns="1ed4137b-41b2-488b-8250-6d369ec27664">
      <Terms xmlns="http://schemas.microsoft.com/office/infopath/2007/PartnerControls"/>
    </c4e2ab2cc9354bbf9064eeb465a566ea>
    <UndpProjectNo xmlns="1ed4137b-41b2-488b-8250-6d369ec27664">00091631</UndpProjectNo>
    <UndpDocStatus xmlns="1ed4137b-41b2-488b-8250-6d369ec27664">Approved</UndpDocStatus>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UNDPPublishedDate xmlns="f1161f5b-24a3-4c2d-bc81-44cb9325e8ee">2018-03-19T19:00:00+00:00</UNDPPublishedDate>
    <UNDPPOPPFunctionalArea xmlns="f1161f5b-24a3-4c2d-bc81-44cb9325e8ee">Programme and Project</UNDPPOPPFunctionalArea>
    <UNDPSummary xmlns="f1161f5b-24a3-4c2d-bc81-44cb9325e8ee" xsi:nil="true"/>
    <_dlc_DocId xmlns="f1161f5b-24a3-4c2d-bc81-44cb9325e8ee">ATLASPDC-4-83776</_dlc_DocId>
    <_dlc_DocIdUrl xmlns="f1161f5b-24a3-4c2d-bc81-44cb9325e8ee">
      <Url>https://info.undp.org/docs/pdc/_layouts/DocIdRedir.aspx?ID=ATLASPDC-4-83776</Url>
      <Description>ATLASPDC-4-83776</Description>
    </_dlc_DocIdUrl>
    <PDC_x0020_Document_x0020_Category xmlns="f1161f5b-24a3-4c2d-bc81-44cb9325e8ee">Project</PDC_x0020_Document_x0020_Category>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Annual/Multi-Year Workplan</TermName>
          <TermId xmlns="http://schemas.microsoft.com/office/infopath/2007/PartnerControls">32cd623a-3734-435b-a6ba-7b0d4a2fa8e7</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Project_x0020_Number xmlns="f1161f5b-24a3-4c2d-bc81-44cb9325e8ee" xsi:nil="true"/>
    <Project_x0020_Manager xmlns="f1161f5b-24a3-4c2d-bc81-44cb9325e8ee" xsi:nil="true"/>
    <Outcome1 xmlns="f1161f5b-24a3-4c2d-bc81-44cb9325e8ee">00096747</Outcome1>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KWT</TermName>
          <TermId xmlns="http://schemas.microsoft.com/office/infopath/2007/PartnerControls">f09bdda9-6747-4117-880b-9db45632a044</TermId>
        </TermInfo>
      </Terms>
    </gc6531b704974d528487414686b72f6f>
    <Document_x0020_Coverage_x0020_Period_x0020_Start_x0020_Date xmlns="f1161f5b-24a3-4c2d-bc81-44cb9325e8ee" xsi:nil="true"/>
    <Document_x0020_Coverage_x0020_Period_x0020_End_x0020_Date xmlns="f1161f5b-24a3-4c2d-bc81-44cb9325e8ee" xsi:nil="true"/>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Props1.xml><?xml version="1.0" encoding="utf-8"?>
<ds:datastoreItem xmlns:ds="http://schemas.openxmlformats.org/officeDocument/2006/customXml" ds:itemID="{8FBEB808-A25C-4404-BCB6-070250601519}">
  <ds:schemaRefs>
    <ds:schemaRef ds:uri="http://schemas.microsoft.com/sharepoint/v3/contenttype/forms"/>
  </ds:schemaRefs>
</ds:datastoreItem>
</file>

<file path=customXml/itemProps2.xml><?xml version="1.0" encoding="utf-8"?>
<ds:datastoreItem xmlns:ds="http://schemas.openxmlformats.org/officeDocument/2006/customXml" ds:itemID="{BBF5A9CF-38CB-45F6-A368-1F384C4296A7}">
  <ds:schemaRefs>
    <ds:schemaRef ds:uri="http://schemas.microsoft.com/sharepoint/events"/>
  </ds:schemaRefs>
</ds:datastoreItem>
</file>

<file path=customXml/itemProps3.xml><?xml version="1.0" encoding="utf-8"?>
<ds:datastoreItem xmlns:ds="http://schemas.openxmlformats.org/officeDocument/2006/customXml" ds:itemID="{4C24C368-CD7C-47E3-8F0F-A7ED5BF62A03}">
  <ds:schemaRefs>
    <ds:schemaRef ds:uri="Microsoft.SharePoint.Taxonomy.ContentTypeSync"/>
  </ds:schemaRefs>
</ds:datastoreItem>
</file>

<file path=customXml/itemProps4.xml><?xml version="1.0" encoding="utf-8"?>
<ds:datastoreItem xmlns:ds="http://schemas.openxmlformats.org/officeDocument/2006/customXml" ds:itemID="{DE380E65-2778-4D8A-8EDB-F1C6BF4804B4}"/>
</file>

<file path=customXml/itemProps5.xml><?xml version="1.0" encoding="utf-8"?>
<ds:datastoreItem xmlns:ds="http://schemas.openxmlformats.org/officeDocument/2006/customXml" ds:itemID="{D67AB034-EF31-47C8-B0E9-DCDF98FCC3A7}">
  <ds:schemaRefs>
    <ds:schemaRef ds:uri="http://purl.org/dc/elements/1.1/"/>
    <ds:schemaRef ds:uri="http://schemas.microsoft.com/office/infopath/2007/PartnerControls"/>
    <ds:schemaRef ds:uri="http://schemas.microsoft.com/office/2006/documentManagement/types"/>
    <ds:schemaRef ds:uri="http://schemas.microsoft.com/sharepoint/v3/fields"/>
    <ds:schemaRef ds:uri="http://schemas.openxmlformats.org/package/2006/metadata/core-properties"/>
    <ds:schemaRef ds:uri="http://schemas.microsoft.com/office/2006/metadata/properties"/>
    <ds:schemaRef ds:uri="http://purl.org/dc/dcmitype/"/>
    <ds:schemaRef ds:uri="aa3e36f8-8d57-44f0-af59-93c7d05f941f"/>
    <ds:schemaRef ds:uri="http://purl.org/dc/terms/"/>
    <ds:schemaRef ds:uri="1ed4137b-41b2-488b-8250-6d369ec27664"/>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2018 AWP</vt:lpstr>
      <vt:lpstr>Project WP</vt:lpstr>
      <vt:lpstr>'2018 AWP'!Print_Area</vt:lpstr>
      <vt:lpstr>'Project WP'!Print_Area</vt:lpstr>
    </vt:vector>
  </TitlesOfParts>
  <Company>undp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PADA AWP 2018</dc:title>
  <dc:subject>PADA AWP 2018</dc:subject>
  <dc:creator>mohammad.alatoom</dc:creator>
  <cp:lastModifiedBy>nouf.alazmi</cp:lastModifiedBy>
  <cp:lastPrinted>2017-09-17T12:03:17Z</cp:lastPrinted>
  <dcterms:created xsi:type="dcterms:W3CDTF">2010-10-18T12:59:39Z</dcterms:created>
  <dcterms:modified xsi:type="dcterms:W3CDTF">2018-03-19T19:19:56Z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_dlc_DocIdItemGuid">
    <vt:lpwstr>38875d7c-4835-4541-8330-f0ac80e3605f</vt:lpwstr>
  </property>
  <property fmtid="{D5CDD505-2E9C-101B-9397-08002B2CF9AE}" pid="4" name="UNDPCountry">
    <vt:lpwstr>1483;#Kuwait|2bb72a16-5a7a-47e8-8478-3b648e90c4ab</vt:lpwstr>
  </property>
  <property fmtid="{D5CDD505-2E9C-101B-9397-08002B2CF9AE}" pid="5" name="UndpDocTypeMM">
    <vt:lpwstr/>
  </property>
  <property fmtid="{D5CDD505-2E9C-101B-9397-08002B2CF9AE}" pid="6" name="UNDPDocumentCategory">
    <vt:lpwstr/>
  </property>
  <property fmtid="{D5CDD505-2E9C-101B-9397-08002B2CF9AE}" pid="7" name="UNDPFocusAreas">
    <vt:lpwstr/>
  </property>
  <property fmtid="{D5CDD505-2E9C-101B-9397-08002B2CF9AE}" pid="8" name="UN Languages">
    <vt:lpwstr>1;#English|7f98b732-4b5b-4b70-ba90-a0eff09b5d2d</vt:lpwstr>
  </property>
  <property fmtid="{D5CDD505-2E9C-101B-9397-08002B2CF9AE}" pid="9" name="UndpUnitMM">
    <vt:lpwstr/>
  </property>
  <property fmtid="{D5CDD505-2E9C-101B-9397-08002B2CF9AE}" pid="10" name="eRegFilingCodeMM">
    <vt:lpwstr/>
  </property>
  <property fmtid="{D5CDD505-2E9C-101B-9397-08002B2CF9AE}" pid="11" name="Operating Unit0">
    <vt:lpwstr>1482;#KWT|f09bdda9-6747-4117-880b-9db45632a044</vt:lpwstr>
  </property>
  <property fmtid="{D5CDD505-2E9C-101B-9397-08002B2CF9AE}" pid="12" name="Atlas Document Status">
    <vt:lpwstr>763;#Draft|121d40a5-e62e-4d42-82e4-d6d12003de0a</vt:lpwstr>
  </property>
  <property fmtid="{D5CDD505-2E9C-101B-9397-08002B2CF9AE}" pid="13" name="Atlas Document Type">
    <vt:lpwstr>1113;#Annual/Multi-Year Workplan|32cd623a-3734-435b-a6ba-7b0d4a2fa8e7</vt:lpwstr>
  </property>
  <property fmtid="{D5CDD505-2E9C-101B-9397-08002B2CF9AE}" pid="14" name="URL">
    <vt:lpwstr/>
  </property>
  <property fmtid="{D5CDD505-2E9C-101B-9397-08002B2CF9AE}" pid="15" name="DocumentSetDescription">
    <vt:lpwstr/>
  </property>
  <property fmtid="{D5CDD505-2E9C-101B-9397-08002B2CF9AE}" pid="16" name="UnitTaxHTField0">
    <vt:lpwstr/>
  </property>
  <property fmtid="{D5CDD505-2E9C-101B-9397-08002B2CF9AE}" pid="17" name="Unit">
    <vt:lpwstr/>
  </property>
</Properties>
</file>